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600" yWindow="330" windowWidth="11100" windowHeight="6090" tabRatio="721"/>
  </bookViews>
  <sheets>
    <sheet name="Оцене ученика" sheetId="1" r:id="rId1"/>
    <sheet name="Успех одељења" sheetId="3" r:id="rId2"/>
    <sheet name="По предметима" sheetId="5" r:id="rId3"/>
    <sheet name="Изостанци" sheetId="8" r:id="rId4"/>
  </sheets>
  <externalReferences>
    <externalReference r:id="rId5"/>
  </externalReferences>
  <definedNames>
    <definedName name="_xlnm.Print_Area" localSheetId="0">'Оцене ученика'!$A$1:$AI$101</definedName>
    <definedName name="_xlnm.Print_Area" localSheetId="1">'Успех одељења'!$A$1:$K$104</definedName>
    <definedName name="грађанско_верска">[1]Оцене!#REF!</definedName>
    <definedName name="Енглески_језик">'Оцене ученика'!$F$2</definedName>
    <definedName name="ИЗАБЕРИТЕ_УЧЕНИКА">ученици</definedName>
    <definedName name="изостанци">Изостанци!$B$37:$B$39</definedName>
    <definedName name="иоп">#REF!</definedName>
    <definedName name="језици">[1]Оцене!$B$108:$B$113</definedName>
    <definedName name="описно">[1]Оцене!$W$111:$W$113</definedName>
    <definedName name="ученици">#REF!</definedName>
    <definedName name="ученици1">#REF!</definedName>
    <definedName name="ученици2">#REF!</definedName>
    <definedName name="ученици3">#REF!</definedName>
    <definedName name="ученицииотац">#REF!</definedName>
    <definedName name="Цртање__сликање__вајање">'Оцене ученика'!$U$2</definedName>
  </definedNames>
  <calcPr calcId="124519"/>
</workbook>
</file>

<file path=xl/calcChain.xml><?xml version="1.0" encoding="utf-8"?>
<calcChain xmlns="http://schemas.openxmlformats.org/spreadsheetml/2006/main">
  <c r="AI101" i="1"/>
  <c r="AI67"/>
  <c r="W11" i="5" l="1"/>
  <c r="W3"/>
  <c r="A69" i="1"/>
  <c r="A35"/>
  <c r="J28" i="3" s="1"/>
  <c r="V48" i="5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C48"/>
  <c r="V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C25"/>
  <c r="J80" i="3"/>
  <c r="J54"/>
  <c r="J2"/>
  <c r="A70" i="5"/>
  <c r="A47"/>
  <c r="A1"/>
  <c r="B33" i="8"/>
  <c r="B26"/>
  <c r="B10"/>
  <c r="N30"/>
  <c r="V3" i="5"/>
  <c r="V2"/>
  <c r="AF52" i="1"/>
  <c r="AF53"/>
  <c r="AF54"/>
  <c r="AF55"/>
  <c r="V55" i="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C55"/>
  <c r="W55" s="1"/>
  <c r="V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C54"/>
  <c r="W54" s="1"/>
  <c r="V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C52"/>
  <c r="W52" s="1"/>
  <c r="V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C51"/>
  <c r="W51" s="1"/>
  <c r="V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C50"/>
  <c r="W50" s="1"/>
  <c r="V49"/>
  <c r="D49"/>
  <c r="E49"/>
  <c r="F49"/>
  <c r="G49"/>
  <c r="G53" s="1"/>
  <c r="G57" s="1"/>
  <c r="H49"/>
  <c r="I49"/>
  <c r="J49"/>
  <c r="K49"/>
  <c r="L49"/>
  <c r="M49"/>
  <c r="N49"/>
  <c r="O49"/>
  <c r="P49"/>
  <c r="Q49"/>
  <c r="R49"/>
  <c r="S49"/>
  <c r="T49"/>
  <c r="U49"/>
  <c r="U53" s="1"/>
  <c r="U57" s="1"/>
  <c r="C49"/>
  <c r="W49" s="1"/>
  <c r="V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C31"/>
  <c r="W31" s="1"/>
  <c r="V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C32"/>
  <c r="W32" s="1"/>
  <c r="V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C29"/>
  <c r="W29" s="1"/>
  <c r="V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C28"/>
  <c r="W28" s="1"/>
  <c r="V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W27" s="1"/>
  <c r="V26"/>
  <c r="D26"/>
  <c r="D30" s="1"/>
  <c r="D34" s="1"/>
  <c r="E26"/>
  <c r="F26"/>
  <c r="G26"/>
  <c r="H26"/>
  <c r="I26"/>
  <c r="J26"/>
  <c r="J30" s="1"/>
  <c r="J34" s="1"/>
  <c r="K26"/>
  <c r="L26"/>
  <c r="M26"/>
  <c r="M30" s="1"/>
  <c r="M34" s="1"/>
  <c r="N26"/>
  <c r="O26"/>
  <c r="P26"/>
  <c r="Q26"/>
  <c r="R26"/>
  <c r="S26"/>
  <c r="T26"/>
  <c r="U26"/>
  <c r="U30" s="1"/>
  <c r="U34" s="1"/>
  <c r="C26"/>
  <c r="W26" s="1"/>
  <c r="F40"/>
  <c r="F68"/>
  <c r="F67"/>
  <c r="F66"/>
  <c r="F65"/>
  <c r="F64"/>
  <c r="F63"/>
  <c r="F45"/>
  <c r="F44"/>
  <c r="F43"/>
  <c r="F42"/>
  <c r="F41"/>
  <c r="V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C71"/>
  <c r="C2"/>
  <c r="T53"/>
  <c r="T57" s="1"/>
  <c r="Q53"/>
  <c r="Q57" s="1"/>
  <c r="M53"/>
  <c r="M57" s="1"/>
  <c r="J53"/>
  <c r="J57" s="1"/>
  <c r="E53"/>
  <c r="E57" s="1"/>
  <c r="D53"/>
  <c r="D57" s="1"/>
  <c r="Q30"/>
  <c r="Q34" s="1"/>
  <c r="Q9"/>
  <c r="Q8"/>
  <c r="Q6"/>
  <c r="Q5"/>
  <c r="Q4"/>
  <c r="Q3"/>
  <c r="Q2"/>
  <c r="R2"/>
  <c r="B18" i="8" l="1"/>
  <c r="A24" i="5"/>
  <c r="Q72"/>
  <c r="Q73"/>
  <c r="Q74"/>
  <c r="Q75"/>
  <c r="Q78"/>
  <c r="Q77"/>
  <c r="C53"/>
  <c r="S53"/>
  <c r="S57" s="1"/>
  <c r="P53"/>
  <c r="P57" s="1"/>
  <c r="R53"/>
  <c r="R57" s="1"/>
  <c r="O53"/>
  <c r="O57" s="1"/>
  <c r="N53"/>
  <c r="N57" s="1"/>
  <c r="L53"/>
  <c r="L57" s="1"/>
  <c r="K53"/>
  <c r="K57" s="1"/>
  <c r="I53"/>
  <c r="I57" s="1"/>
  <c r="H53"/>
  <c r="H57" s="1"/>
  <c r="F53"/>
  <c r="F57" s="1"/>
  <c r="V30"/>
  <c r="V34" s="1"/>
  <c r="V72"/>
  <c r="S30"/>
  <c r="S34" s="1"/>
  <c r="O30"/>
  <c r="O34" s="1"/>
  <c r="L30"/>
  <c r="L34" s="1"/>
  <c r="K30"/>
  <c r="K34" s="1"/>
  <c r="I30"/>
  <c r="I34" s="1"/>
  <c r="H30"/>
  <c r="H34" s="1"/>
  <c r="G30"/>
  <c r="G34" s="1"/>
  <c r="F30"/>
  <c r="F34" s="1"/>
  <c r="E30"/>
  <c r="E34" s="1"/>
  <c r="C30"/>
  <c r="N30"/>
  <c r="N34" s="1"/>
  <c r="P30"/>
  <c r="P34" s="1"/>
  <c r="R30"/>
  <c r="R34" s="1"/>
  <c r="T30"/>
  <c r="T34" s="1"/>
  <c r="V53"/>
  <c r="V57" s="1"/>
  <c r="D56"/>
  <c r="F56"/>
  <c r="J56"/>
  <c r="T56"/>
  <c r="C56"/>
  <c r="E56"/>
  <c r="G56"/>
  <c r="M56"/>
  <c r="Q56"/>
  <c r="U56"/>
  <c r="D33"/>
  <c r="F33"/>
  <c r="J33"/>
  <c r="M33"/>
  <c r="Q33"/>
  <c r="U33"/>
  <c r="Q7"/>
  <c r="Q10" s="1"/>
  <c r="W30" l="1"/>
  <c r="W34" s="1"/>
  <c r="W53"/>
  <c r="Q76"/>
  <c r="Q79" s="1"/>
  <c r="T33"/>
  <c r="P33"/>
  <c r="R33"/>
  <c r="R56"/>
  <c r="V33"/>
  <c r="L33"/>
  <c r="N56"/>
  <c r="Q80"/>
  <c r="Q11"/>
  <c r="O33"/>
  <c r="K33"/>
  <c r="I56"/>
  <c r="V56"/>
  <c r="C34"/>
  <c r="C57"/>
  <c r="W57"/>
  <c r="C33"/>
  <c r="S56"/>
  <c r="P56"/>
  <c r="O56"/>
  <c r="L56"/>
  <c r="K56"/>
  <c r="H56"/>
  <c r="W56" s="1"/>
  <c r="S33"/>
  <c r="N33"/>
  <c r="I33"/>
  <c r="H33"/>
  <c r="G33"/>
  <c r="E33"/>
  <c r="W33" l="1"/>
  <c r="H60" i="3"/>
  <c r="H59"/>
  <c r="H58"/>
  <c r="H57"/>
  <c r="H56"/>
  <c r="H34"/>
  <c r="H33"/>
  <c r="H32"/>
  <c r="H31"/>
  <c r="H30"/>
  <c r="T30" i="8"/>
  <c r="S30"/>
  <c r="M30"/>
  <c r="F30"/>
  <c r="H30" s="1"/>
  <c r="E30"/>
  <c r="G30" s="1"/>
  <c r="T22"/>
  <c r="S22"/>
  <c r="N22"/>
  <c r="M22"/>
  <c r="M14"/>
  <c r="F22"/>
  <c r="H22" s="1"/>
  <c r="E22"/>
  <c r="G22" s="1"/>
  <c r="AD101" i="1"/>
  <c r="C75" i="3" s="1"/>
  <c r="AC101" i="1"/>
  <c r="C74" i="3" s="1"/>
  <c r="AG100" i="1"/>
  <c r="AF100"/>
  <c r="AE100"/>
  <c r="AG99"/>
  <c r="AH99" s="1"/>
  <c r="AF99"/>
  <c r="AE99"/>
  <c r="AG98"/>
  <c r="AF98"/>
  <c r="AE98"/>
  <c r="AG97"/>
  <c r="AH97" s="1"/>
  <c r="AF97"/>
  <c r="AE97"/>
  <c r="AG96"/>
  <c r="AF96"/>
  <c r="AE96"/>
  <c r="AG95"/>
  <c r="AH95" s="1"/>
  <c r="AF95"/>
  <c r="AE95"/>
  <c r="AG94"/>
  <c r="AF94"/>
  <c r="AE94"/>
  <c r="AG93"/>
  <c r="AH93" s="1"/>
  <c r="AF93"/>
  <c r="AE93"/>
  <c r="AG92"/>
  <c r="AF92"/>
  <c r="AE92"/>
  <c r="AG91"/>
  <c r="AH91" s="1"/>
  <c r="AF91"/>
  <c r="AE91"/>
  <c r="AG90"/>
  <c r="AF90"/>
  <c r="AE90"/>
  <c r="AG89"/>
  <c r="AH89" s="1"/>
  <c r="AF89"/>
  <c r="AE89"/>
  <c r="AG88"/>
  <c r="AF88"/>
  <c r="AE88"/>
  <c r="AG87"/>
  <c r="AH87" s="1"/>
  <c r="AF87"/>
  <c r="AE87"/>
  <c r="AG86"/>
  <c r="AF86"/>
  <c r="AE86"/>
  <c r="AG85"/>
  <c r="AH85" s="1"/>
  <c r="AF85"/>
  <c r="AE85"/>
  <c r="AG84"/>
  <c r="AF84"/>
  <c r="AE84"/>
  <c r="AG83"/>
  <c r="AH83" s="1"/>
  <c r="AF83"/>
  <c r="AE83"/>
  <c r="AG82"/>
  <c r="AF82"/>
  <c r="AE82"/>
  <c r="AG81"/>
  <c r="AH81" s="1"/>
  <c r="AF81"/>
  <c r="AE81"/>
  <c r="AG80"/>
  <c r="AF80"/>
  <c r="AE80"/>
  <c r="AG79"/>
  <c r="AH79" s="1"/>
  <c r="AF79"/>
  <c r="AE79"/>
  <c r="AG78"/>
  <c r="AF78"/>
  <c r="AE78"/>
  <c r="AG77"/>
  <c r="AH77" s="1"/>
  <c r="AF77"/>
  <c r="AE77"/>
  <c r="AG76"/>
  <c r="AF76"/>
  <c r="AE76"/>
  <c r="AG75"/>
  <c r="AH75" s="1"/>
  <c r="AF75"/>
  <c r="AE75"/>
  <c r="AG74"/>
  <c r="AF74"/>
  <c r="AE74"/>
  <c r="AG73"/>
  <c r="AH73" s="1"/>
  <c r="AF73"/>
  <c r="AE73"/>
  <c r="AG72"/>
  <c r="AF72"/>
  <c r="AE72"/>
  <c r="AG71"/>
  <c r="AH71" s="1"/>
  <c r="AF71"/>
  <c r="AE71"/>
  <c r="AD67"/>
  <c r="C49" i="3" s="1"/>
  <c r="AC67" i="1"/>
  <c r="C48" i="3" s="1"/>
  <c r="AG66" i="1"/>
  <c r="AH66" s="1"/>
  <c r="AF66"/>
  <c r="AE66"/>
  <c r="AG65"/>
  <c r="AF65"/>
  <c r="AE65"/>
  <c r="AG64"/>
  <c r="AH64" s="1"/>
  <c r="AF64"/>
  <c r="AE64"/>
  <c r="AG63"/>
  <c r="AF63"/>
  <c r="AE63"/>
  <c r="AG62"/>
  <c r="AH62" s="1"/>
  <c r="AF62"/>
  <c r="AE62"/>
  <c r="AG61"/>
  <c r="AF61"/>
  <c r="AE61"/>
  <c r="AG60"/>
  <c r="AH60" s="1"/>
  <c r="AF60"/>
  <c r="AE60"/>
  <c r="AG59"/>
  <c r="AF59"/>
  <c r="AE59"/>
  <c r="AG58"/>
  <c r="AH58" s="1"/>
  <c r="AF58"/>
  <c r="AE58"/>
  <c r="AG57"/>
  <c r="AF57"/>
  <c r="AE57"/>
  <c r="AG56"/>
  <c r="AH56" s="1"/>
  <c r="AF56"/>
  <c r="AE56"/>
  <c r="AG55"/>
  <c r="AH55" s="1"/>
  <c r="AE55"/>
  <c r="AG54"/>
  <c r="AH54" s="1"/>
  <c r="AE54"/>
  <c r="AG53"/>
  <c r="AH53" s="1"/>
  <c r="AE53"/>
  <c r="AG52"/>
  <c r="AH52" s="1"/>
  <c r="AE52"/>
  <c r="AG51"/>
  <c r="AH51" s="1"/>
  <c r="AF51"/>
  <c r="AE51"/>
  <c r="AG50"/>
  <c r="AF50"/>
  <c r="AE50"/>
  <c r="AG49"/>
  <c r="AH49" s="1"/>
  <c r="AF49"/>
  <c r="AE49"/>
  <c r="AG48"/>
  <c r="AF48"/>
  <c r="AE48"/>
  <c r="AG47"/>
  <c r="AH47" s="1"/>
  <c r="AF47"/>
  <c r="AE47"/>
  <c r="AG46"/>
  <c r="AF46"/>
  <c r="AE46"/>
  <c r="AG45"/>
  <c r="AH45" s="1"/>
  <c r="AF45"/>
  <c r="AE45"/>
  <c r="AG44"/>
  <c r="AF44"/>
  <c r="AE44"/>
  <c r="AG43"/>
  <c r="AH43" s="1"/>
  <c r="AF43"/>
  <c r="AE43"/>
  <c r="AG42"/>
  <c r="AF42"/>
  <c r="AE42"/>
  <c r="AG41"/>
  <c r="AH41" s="1"/>
  <c r="AF41"/>
  <c r="AE41"/>
  <c r="AG40"/>
  <c r="AF40"/>
  <c r="AE40"/>
  <c r="AG39"/>
  <c r="AH39" s="1"/>
  <c r="AF39"/>
  <c r="AE39"/>
  <c r="AG38"/>
  <c r="AF38"/>
  <c r="AE38"/>
  <c r="AG37"/>
  <c r="AH37" s="1"/>
  <c r="AF37"/>
  <c r="AE37"/>
  <c r="D22" i="8" s="1"/>
  <c r="S9" i="5"/>
  <c r="S78" s="1"/>
  <c r="T9"/>
  <c r="T78" s="1"/>
  <c r="U9"/>
  <c r="U78" s="1"/>
  <c r="S8"/>
  <c r="S77" s="1"/>
  <c r="T8"/>
  <c r="T77" s="1"/>
  <c r="U8"/>
  <c r="U77" s="1"/>
  <c r="T6"/>
  <c r="T75" s="1"/>
  <c r="U6"/>
  <c r="U75" s="1"/>
  <c r="T5"/>
  <c r="T74" s="1"/>
  <c r="U5"/>
  <c r="U74" s="1"/>
  <c r="T4"/>
  <c r="T73" s="1"/>
  <c r="U4"/>
  <c r="U73" s="1"/>
  <c r="T3"/>
  <c r="U3"/>
  <c r="U2"/>
  <c r="T2"/>
  <c r="S6"/>
  <c r="S75" s="1"/>
  <c r="S5"/>
  <c r="S74" s="1"/>
  <c r="S4"/>
  <c r="S73" s="1"/>
  <c r="S3"/>
  <c r="S72" s="1"/>
  <c r="S2"/>
  <c r="AE3" i="1"/>
  <c r="D14" i="8" s="1"/>
  <c r="AE4" i="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V9" i="5"/>
  <c r="V78" s="1"/>
  <c r="V8"/>
  <c r="V77" s="1"/>
  <c r="V4"/>
  <c r="V73" s="1"/>
  <c r="V5"/>
  <c r="V74" s="1"/>
  <c r="V6"/>
  <c r="V75" s="1"/>
  <c r="AH72" i="1" l="1"/>
  <c r="AH74"/>
  <c r="AH76"/>
  <c r="AH78"/>
  <c r="AH80"/>
  <c r="AH82"/>
  <c r="AH84"/>
  <c r="AH86"/>
  <c r="AH88"/>
  <c r="AH90"/>
  <c r="AH92"/>
  <c r="AH94"/>
  <c r="AH96"/>
  <c r="AH98"/>
  <c r="AH100"/>
  <c r="AH38"/>
  <c r="AH40"/>
  <c r="AH42"/>
  <c r="AH44"/>
  <c r="AH46"/>
  <c r="AH48"/>
  <c r="AH50"/>
  <c r="AH57"/>
  <c r="AH59"/>
  <c r="AI59" s="1"/>
  <c r="AH61"/>
  <c r="AH63"/>
  <c r="AH65"/>
  <c r="S76" i="5"/>
  <c r="S80" s="1"/>
  <c r="AI63" i="1"/>
  <c r="AE101"/>
  <c r="C76" i="3"/>
  <c r="U7" i="5"/>
  <c r="U10" s="1"/>
  <c r="U72"/>
  <c r="U76" s="1"/>
  <c r="V76"/>
  <c r="V79" s="1"/>
  <c r="T7"/>
  <c r="T72"/>
  <c r="T76" s="1"/>
  <c r="C37" i="3"/>
  <c r="C38"/>
  <c r="C36"/>
  <c r="C39" s="1"/>
  <c r="AI80" i="1"/>
  <c r="AI84"/>
  <c r="AI88"/>
  <c r="AI92"/>
  <c r="AI96"/>
  <c r="AI100"/>
  <c r="S79" i="5"/>
  <c r="AI83" i="1"/>
  <c r="AI85"/>
  <c r="AI87"/>
  <c r="AI89"/>
  <c r="AI93"/>
  <c r="AI95"/>
  <c r="AI97"/>
  <c r="AI99"/>
  <c r="AI86"/>
  <c r="AI98"/>
  <c r="D30" i="8"/>
  <c r="C63" i="3"/>
  <c r="C64"/>
  <c r="C62"/>
  <c r="AI82" i="1"/>
  <c r="AI94"/>
  <c r="AI79"/>
  <c r="AI91"/>
  <c r="AI81"/>
  <c r="AI90"/>
  <c r="AI78"/>
  <c r="AF101"/>
  <c r="H61" i="3"/>
  <c r="AF67" i="1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60"/>
  <c r="AI61"/>
  <c r="AI62"/>
  <c r="AI64"/>
  <c r="AI65"/>
  <c r="AI66"/>
  <c r="AI72"/>
  <c r="AI73"/>
  <c r="AI74"/>
  <c r="AI75"/>
  <c r="AI76"/>
  <c r="AI77"/>
  <c r="I30" i="8"/>
  <c r="K30" s="1"/>
  <c r="O30"/>
  <c r="Q30" s="1"/>
  <c r="J30"/>
  <c r="P30"/>
  <c r="R30" s="1"/>
  <c r="C68" i="3"/>
  <c r="C70"/>
  <c r="C66"/>
  <c r="C69"/>
  <c r="C43"/>
  <c r="C40"/>
  <c r="C44"/>
  <c r="C42"/>
  <c r="V7" i="5"/>
  <c r="V10" s="1"/>
  <c r="M34" i="8"/>
  <c r="S7" i="5"/>
  <c r="S10" s="1"/>
  <c r="T10"/>
  <c r="T11"/>
  <c r="H35" i="3"/>
  <c r="C50"/>
  <c r="J22" i="8"/>
  <c r="P22"/>
  <c r="O22"/>
  <c r="AE67" i="1"/>
  <c r="AG101"/>
  <c r="AG67"/>
  <c r="F20" i="5"/>
  <c r="F89" s="1"/>
  <c r="F21"/>
  <c r="F90" s="1"/>
  <c r="F22"/>
  <c r="F91" s="1"/>
  <c r="AG3" i="1"/>
  <c r="AF3"/>
  <c r="K3" i="5"/>
  <c r="K72" s="1"/>
  <c r="L3"/>
  <c r="L72" s="1"/>
  <c r="M3"/>
  <c r="M72" s="1"/>
  <c r="C3"/>
  <c r="D3"/>
  <c r="D72" s="1"/>
  <c r="E3"/>
  <c r="E72" s="1"/>
  <c r="F3"/>
  <c r="F72" s="1"/>
  <c r="G3"/>
  <c r="G72" s="1"/>
  <c r="H3"/>
  <c r="H72" s="1"/>
  <c r="I3"/>
  <c r="I72" s="1"/>
  <c r="J3"/>
  <c r="J72" s="1"/>
  <c r="N3"/>
  <c r="N72" s="1"/>
  <c r="O3"/>
  <c r="O72" s="1"/>
  <c r="P3"/>
  <c r="P72" s="1"/>
  <c r="R3"/>
  <c r="R72" s="1"/>
  <c r="K4"/>
  <c r="K73" s="1"/>
  <c r="L4"/>
  <c r="L73" s="1"/>
  <c r="L5"/>
  <c r="L74" s="1"/>
  <c r="L6"/>
  <c r="L75" s="1"/>
  <c r="M4"/>
  <c r="M73" s="1"/>
  <c r="C4"/>
  <c r="D4"/>
  <c r="D73" s="1"/>
  <c r="E4"/>
  <c r="E73" s="1"/>
  <c r="F4"/>
  <c r="F73" s="1"/>
  <c r="G4"/>
  <c r="G73" s="1"/>
  <c r="H4"/>
  <c r="H73" s="1"/>
  <c r="I4"/>
  <c r="I73" s="1"/>
  <c r="J4"/>
  <c r="J73" s="1"/>
  <c r="N4"/>
  <c r="N73" s="1"/>
  <c r="O4"/>
  <c r="O73" s="1"/>
  <c r="P4"/>
  <c r="P73" s="1"/>
  <c r="P5"/>
  <c r="P74" s="1"/>
  <c r="P6"/>
  <c r="P75" s="1"/>
  <c r="R4"/>
  <c r="R73" s="1"/>
  <c r="K5"/>
  <c r="K74" s="1"/>
  <c r="M5"/>
  <c r="M74" s="1"/>
  <c r="M6"/>
  <c r="M75" s="1"/>
  <c r="C5"/>
  <c r="D5"/>
  <c r="D74" s="1"/>
  <c r="E5"/>
  <c r="E74" s="1"/>
  <c r="F5"/>
  <c r="F74" s="1"/>
  <c r="G5"/>
  <c r="G74" s="1"/>
  <c r="H5"/>
  <c r="H74" s="1"/>
  <c r="I5"/>
  <c r="I74" s="1"/>
  <c r="J5"/>
  <c r="J74" s="1"/>
  <c r="N5"/>
  <c r="N74" s="1"/>
  <c r="O5"/>
  <c r="O74" s="1"/>
  <c r="R5"/>
  <c r="R74" s="1"/>
  <c r="F6"/>
  <c r="F75" s="1"/>
  <c r="H6"/>
  <c r="H75" s="1"/>
  <c r="J6"/>
  <c r="J75" s="1"/>
  <c r="R6"/>
  <c r="R75" s="1"/>
  <c r="K6"/>
  <c r="K75" s="1"/>
  <c r="C6"/>
  <c r="D6"/>
  <c r="D75" s="1"/>
  <c r="E6"/>
  <c r="E75" s="1"/>
  <c r="G6"/>
  <c r="G75" s="1"/>
  <c r="I6"/>
  <c r="I75" s="1"/>
  <c r="N6"/>
  <c r="N75" s="1"/>
  <c r="O6"/>
  <c r="O75" s="1"/>
  <c r="K8"/>
  <c r="K77" s="1"/>
  <c r="L8"/>
  <c r="L77" s="1"/>
  <c r="M8"/>
  <c r="M77" s="1"/>
  <c r="C8"/>
  <c r="D8"/>
  <c r="D77" s="1"/>
  <c r="E8"/>
  <c r="E77" s="1"/>
  <c r="F8"/>
  <c r="F77" s="1"/>
  <c r="G8"/>
  <c r="G77" s="1"/>
  <c r="H8"/>
  <c r="H77" s="1"/>
  <c r="I8"/>
  <c r="I77" s="1"/>
  <c r="J8"/>
  <c r="J77" s="1"/>
  <c r="N8"/>
  <c r="N77" s="1"/>
  <c r="O8"/>
  <c r="O77" s="1"/>
  <c r="P8"/>
  <c r="P77" s="1"/>
  <c r="R8"/>
  <c r="R77" s="1"/>
  <c r="K9"/>
  <c r="K78" s="1"/>
  <c r="G9"/>
  <c r="G78" s="1"/>
  <c r="N9"/>
  <c r="N78" s="1"/>
  <c r="O9"/>
  <c r="O78" s="1"/>
  <c r="F18"/>
  <c r="F87" s="1"/>
  <c r="F19"/>
  <c r="F88" s="1"/>
  <c r="F17"/>
  <c r="F86" s="1"/>
  <c r="C9"/>
  <c r="D9"/>
  <c r="D78" s="1"/>
  <c r="E9"/>
  <c r="E78" s="1"/>
  <c r="F9"/>
  <c r="F78" s="1"/>
  <c r="H9"/>
  <c r="H78" s="1"/>
  <c r="I9"/>
  <c r="I78" s="1"/>
  <c r="J9"/>
  <c r="J78" s="1"/>
  <c r="L9"/>
  <c r="L78" s="1"/>
  <c r="M9"/>
  <c r="M78" s="1"/>
  <c r="P9"/>
  <c r="P78" s="1"/>
  <c r="R9"/>
  <c r="R78" s="1"/>
  <c r="N14" i="8"/>
  <c r="T14"/>
  <c r="T34" s="1"/>
  <c r="O14"/>
  <c r="S14"/>
  <c r="S34" s="1"/>
  <c r="F14"/>
  <c r="E14"/>
  <c r="G14" s="1"/>
  <c r="AG4" i="1"/>
  <c r="AH4" s="1"/>
  <c r="AF4"/>
  <c r="AG5"/>
  <c r="AH5" s="1"/>
  <c r="AF5"/>
  <c r="AG6"/>
  <c r="AH6" s="1"/>
  <c r="AF6"/>
  <c r="AG7"/>
  <c r="AH7" s="1"/>
  <c r="AF7"/>
  <c r="AG8"/>
  <c r="AH8" s="1"/>
  <c r="AF8"/>
  <c r="AG9"/>
  <c r="AH9" s="1"/>
  <c r="AF9"/>
  <c r="AG10"/>
  <c r="AH10" s="1"/>
  <c r="AF10"/>
  <c r="AG11"/>
  <c r="AH11" s="1"/>
  <c r="AF11"/>
  <c r="AG12"/>
  <c r="AH12" s="1"/>
  <c r="AF12"/>
  <c r="AG13"/>
  <c r="AH13" s="1"/>
  <c r="AF13"/>
  <c r="AG14"/>
  <c r="AH14" s="1"/>
  <c r="AF14"/>
  <c r="AG15"/>
  <c r="AH15" s="1"/>
  <c r="AF15"/>
  <c r="AG16"/>
  <c r="AF16"/>
  <c r="AG17"/>
  <c r="AF17"/>
  <c r="AG18"/>
  <c r="AF18"/>
  <c r="AG19"/>
  <c r="AF19"/>
  <c r="AG20"/>
  <c r="AF20"/>
  <c r="AG21"/>
  <c r="AF21"/>
  <c r="AG22"/>
  <c r="AF22"/>
  <c r="AG23"/>
  <c r="AF23"/>
  <c r="AG24"/>
  <c r="AF24"/>
  <c r="AG25"/>
  <c r="AF25"/>
  <c r="AG26"/>
  <c r="AF26"/>
  <c r="AG27"/>
  <c r="AF27"/>
  <c r="AG28"/>
  <c r="AF28"/>
  <c r="AG29"/>
  <c r="AF29"/>
  <c r="AG30"/>
  <c r="AF30"/>
  <c r="AG31"/>
  <c r="AF31"/>
  <c r="AG32"/>
  <c r="AF32"/>
  <c r="AK23"/>
  <c r="AD33"/>
  <c r="C23" i="3" s="1"/>
  <c r="C101" s="1"/>
  <c r="AE22" i="1"/>
  <c r="AE23"/>
  <c r="AE24"/>
  <c r="AE25"/>
  <c r="AE26"/>
  <c r="AE27"/>
  <c r="AE28"/>
  <c r="AE29"/>
  <c r="AE30"/>
  <c r="AE31"/>
  <c r="AE32"/>
  <c r="D2" i="5"/>
  <c r="E2"/>
  <c r="F2"/>
  <c r="G2"/>
  <c r="H2"/>
  <c r="I2"/>
  <c r="J2"/>
  <c r="K2"/>
  <c r="L2"/>
  <c r="M2"/>
  <c r="N2"/>
  <c r="O2"/>
  <c r="P2"/>
  <c r="H5" i="3"/>
  <c r="H83" s="1"/>
  <c r="H6"/>
  <c r="H84" s="1"/>
  <c r="H7"/>
  <c r="H85" s="1"/>
  <c r="H8"/>
  <c r="H86" s="1"/>
  <c r="H4"/>
  <c r="H82" s="1"/>
  <c r="AC33" i="1"/>
  <c r="Q14" i="8"/>
  <c r="D7" i="5"/>
  <c r="D11" s="1"/>
  <c r="H14" i="8" l="1"/>
  <c r="J14" s="1"/>
  <c r="AH3" i="1"/>
  <c r="W8" i="5"/>
  <c r="W6"/>
  <c r="W5"/>
  <c r="W9"/>
  <c r="W4"/>
  <c r="AH32" i="1"/>
  <c r="AH31"/>
  <c r="AH30"/>
  <c r="AH29"/>
  <c r="AH28"/>
  <c r="AH27"/>
  <c r="AH26"/>
  <c r="AH25"/>
  <c r="AH24"/>
  <c r="AH23"/>
  <c r="AH22"/>
  <c r="AH21"/>
  <c r="AH20"/>
  <c r="AH19"/>
  <c r="AH18"/>
  <c r="AH17"/>
  <c r="AH16"/>
  <c r="U11" i="5"/>
  <c r="AK27" i="1"/>
  <c r="AK25"/>
  <c r="S11" i="5"/>
  <c r="C65" i="3"/>
  <c r="V80" i="5"/>
  <c r="U14" i="8"/>
  <c r="C22" i="3"/>
  <c r="C100" s="1"/>
  <c r="C102" s="1"/>
  <c r="C78" i="5"/>
  <c r="W78" s="1"/>
  <c r="C73"/>
  <c r="W73" s="1"/>
  <c r="K76"/>
  <c r="K79" s="1"/>
  <c r="R76"/>
  <c r="O76"/>
  <c r="J76"/>
  <c r="H76"/>
  <c r="F76"/>
  <c r="D76"/>
  <c r="M76"/>
  <c r="V30" i="8"/>
  <c r="P14"/>
  <c r="P34" s="1"/>
  <c r="C77" i="5"/>
  <c r="W77" s="1"/>
  <c r="C75"/>
  <c r="W75" s="1"/>
  <c r="C74"/>
  <c r="W74" s="1"/>
  <c r="C72"/>
  <c r="W72" s="1"/>
  <c r="T80"/>
  <c r="T79"/>
  <c r="U80"/>
  <c r="U79"/>
  <c r="P76"/>
  <c r="N76"/>
  <c r="I76"/>
  <c r="G76"/>
  <c r="E76"/>
  <c r="L76"/>
  <c r="U30" i="8"/>
  <c r="D69" i="3"/>
  <c r="D70"/>
  <c r="C33"/>
  <c r="D33" s="1"/>
  <c r="D44"/>
  <c r="D50"/>
  <c r="D40"/>
  <c r="D38"/>
  <c r="D37"/>
  <c r="C32"/>
  <c r="D32" s="1"/>
  <c r="D49"/>
  <c r="D36"/>
  <c r="D42"/>
  <c r="D48"/>
  <c r="C34"/>
  <c r="D34" s="1"/>
  <c r="D43"/>
  <c r="C31"/>
  <c r="D31" s="1"/>
  <c r="D66"/>
  <c r="D68"/>
  <c r="AI71" i="1"/>
  <c r="D75" i="3"/>
  <c r="D64"/>
  <c r="D62"/>
  <c r="D76"/>
  <c r="D74"/>
  <c r="D63"/>
  <c r="H87"/>
  <c r="E34" i="8"/>
  <c r="H34"/>
  <c r="F34"/>
  <c r="N34"/>
  <c r="Q22"/>
  <c r="Q34" s="1"/>
  <c r="O34"/>
  <c r="I22"/>
  <c r="G34"/>
  <c r="R22"/>
  <c r="V22" s="1"/>
  <c r="L30"/>
  <c r="L22"/>
  <c r="AK31" i="1"/>
  <c r="AI27"/>
  <c r="AK26"/>
  <c r="AI31"/>
  <c r="AK29"/>
  <c r="AK30"/>
  <c r="AK22"/>
  <c r="I14" i="8"/>
  <c r="K14" s="1"/>
  <c r="AK21" i="1"/>
  <c r="AK19"/>
  <c r="AK18"/>
  <c r="AK16"/>
  <c r="AK15"/>
  <c r="AK13"/>
  <c r="AI13"/>
  <c r="AK12"/>
  <c r="AK11"/>
  <c r="AK9"/>
  <c r="AI9"/>
  <c r="AI7"/>
  <c r="AK7"/>
  <c r="AK6"/>
  <c r="C16" i="3"/>
  <c r="C94" s="1"/>
  <c r="AK4" i="1"/>
  <c r="C18" i="3"/>
  <c r="C96" s="1"/>
  <c r="P7" i="5"/>
  <c r="K7"/>
  <c r="K10" s="1"/>
  <c r="H7"/>
  <c r="C14" i="3"/>
  <c r="C92" s="1"/>
  <c r="AF33" i="1"/>
  <c r="I7" i="5"/>
  <c r="I10" s="1"/>
  <c r="AG33" i="1"/>
  <c r="C17" i="3"/>
  <c r="C95" s="1"/>
  <c r="AK32" i="1"/>
  <c r="AK28"/>
  <c r="AK24"/>
  <c r="AK20"/>
  <c r="AK17"/>
  <c r="AK14"/>
  <c r="AK10"/>
  <c r="AK5"/>
  <c r="AK3"/>
  <c r="R7" i="5"/>
  <c r="R10" s="1"/>
  <c r="F7"/>
  <c r="F10" s="1"/>
  <c r="O7"/>
  <c r="O11" s="1"/>
  <c r="E7"/>
  <c r="E11" s="1"/>
  <c r="N7"/>
  <c r="N11" s="1"/>
  <c r="M7"/>
  <c r="M10" s="1"/>
  <c r="J7"/>
  <c r="J10" s="1"/>
  <c r="G7"/>
  <c r="G10" s="1"/>
  <c r="C7"/>
  <c r="V11"/>
  <c r="H9" i="3"/>
  <c r="L7" i="5"/>
  <c r="AK8" i="1"/>
  <c r="D34" i="8"/>
  <c r="D10" i="5"/>
  <c r="AE33" i="1"/>
  <c r="L14" i="8" l="1"/>
  <c r="J34"/>
  <c r="W7" i="5"/>
  <c r="R14" i="8"/>
  <c r="R34" s="1"/>
  <c r="K80" i="5"/>
  <c r="L80"/>
  <c r="L79"/>
  <c r="G80"/>
  <c r="G79"/>
  <c r="N80"/>
  <c r="N79"/>
  <c r="C76"/>
  <c r="W76" s="1"/>
  <c r="D80"/>
  <c r="D79"/>
  <c r="H80"/>
  <c r="H79"/>
  <c r="O80"/>
  <c r="O79"/>
  <c r="C24" i="3"/>
  <c r="U22" i="8"/>
  <c r="E80" i="5"/>
  <c r="E79"/>
  <c r="I80"/>
  <c r="I79"/>
  <c r="P80"/>
  <c r="P79"/>
  <c r="M80"/>
  <c r="M79"/>
  <c r="F80"/>
  <c r="F79"/>
  <c r="J80"/>
  <c r="J79"/>
  <c r="R80"/>
  <c r="R79"/>
  <c r="D65" i="3"/>
  <c r="D39"/>
  <c r="D35"/>
  <c r="C35"/>
  <c r="C30" s="1"/>
  <c r="B22" i="8" s="1"/>
  <c r="C22" s="1"/>
  <c r="O10" i="5"/>
  <c r="L34" i="8"/>
  <c r="C60" i="3"/>
  <c r="D60" s="1"/>
  <c r="C58"/>
  <c r="D58" s="1"/>
  <c r="C59"/>
  <c r="D59" s="1"/>
  <c r="C57"/>
  <c r="AI23" i="1"/>
  <c r="U34" i="8"/>
  <c r="AI14" i="1"/>
  <c r="K22" i="8"/>
  <c r="K34" s="1"/>
  <c r="I34"/>
  <c r="AI29" i="1"/>
  <c r="AI28"/>
  <c r="AI25"/>
  <c r="AI32"/>
  <c r="AI24"/>
  <c r="G11" i="5"/>
  <c r="K11"/>
  <c r="AI10" i="1"/>
  <c r="M11" i="5"/>
  <c r="AI5" i="1"/>
  <c r="AI21"/>
  <c r="AI20"/>
  <c r="AI19"/>
  <c r="AI17"/>
  <c r="AI16"/>
  <c r="AI12"/>
  <c r="J11" i="5"/>
  <c r="I11"/>
  <c r="R11"/>
  <c r="C10" i="3"/>
  <c r="AI4" i="1"/>
  <c r="AI3"/>
  <c r="P11" i="5"/>
  <c r="P10"/>
  <c r="N10"/>
  <c r="D16" i="3"/>
  <c r="H10" i="5"/>
  <c r="H11"/>
  <c r="F11"/>
  <c r="E10"/>
  <c r="AI6" i="1"/>
  <c r="AI15"/>
  <c r="AI22"/>
  <c r="AI30"/>
  <c r="C12" i="3"/>
  <c r="C90" s="1"/>
  <c r="AI11" i="1"/>
  <c r="AI18"/>
  <c r="AI26"/>
  <c r="C11" i="5"/>
  <c r="C10"/>
  <c r="D22" i="3"/>
  <c r="L11" i="5"/>
  <c r="L10"/>
  <c r="C11" i="3"/>
  <c r="AI8" i="1"/>
  <c r="D23" i="3"/>
  <c r="D14"/>
  <c r="D17"/>
  <c r="D18"/>
  <c r="D24"/>
  <c r="V14" i="8" l="1"/>
  <c r="V34" s="1"/>
  <c r="C80" i="5"/>
  <c r="W10"/>
  <c r="W80"/>
  <c r="C79"/>
  <c r="W79" s="1"/>
  <c r="D57" i="3"/>
  <c r="D61" s="1"/>
  <c r="C61"/>
  <c r="C56" s="1"/>
  <c r="B30" i="8" s="1"/>
  <c r="C30" s="1"/>
  <c r="D12" i="3"/>
  <c r="D11"/>
  <c r="C89"/>
  <c r="D10"/>
  <c r="C88"/>
  <c r="C91" s="1"/>
  <c r="C7"/>
  <c r="C13"/>
  <c r="C8"/>
  <c r="C5"/>
  <c r="C6"/>
  <c r="D13" l="1"/>
  <c r="D6"/>
  <c r="C84"/>
  <c r="D8"/>
  <c r="C86"/>
  <c r="D5"/>
  <c r="C83"/>
  <c r="D7"/>
  <c r="C85"/>
  <c r="C9"/>
  <c r="C4" s="1"/>
  <c r="D9" l="1"/>
  <c r="B14" i="8"/>
  <c r="C82" i="3"/>
  <c r="D85" s="1"/>
  <c r="C87"/>
  <c r="D84" l="1"/>
  <c r="D86"/>
  <c r="C14" i="8"/>
  <c r="C34" s="1"/>
  <c r="B34"/>
  <c r="D83" i="3"/>
  <c r="D100"/>
  <c r="D92"/>
  <c r="D96"/>
  <c r="D89"/>
  <c r="D102"/>
  <c r="D94"/>
  <c r="D90"/>
  <c r="D95"/>
  <c r="D101"/>
  <c r="D88"/>
  <c r="D87" l="1"/>
  <c r="D91"/>
</calcChain>
</file>

<file path=xl/comments1.xml><?xml version="1.0" encoding="utf-8"?>
<comments xmlns="http://schemas.openxmlformats.org/spreadsheetml/2006/main">
  <authors>
    <author>Stanojevic</author>
  </authors>
  <commentList>
    <comment ref="E2" authorId="0">
      <text>
        <r>
          <rPr>
            <sz val="10"/>
            <color indexed="81"/>
            <rFont val="Tahoma"/>
            <family val="2"/>
          </rPr>
          <t>за националне мањине</t>
        </r>
      </text>
    </comment>
    <comment ref="W2" authorId="0">
      <text>
        <r>
          <rPr>
            <b/>
            <sz val="10"/>
            <color indexed="81"/>
            <rFont val="Tahoma"/>
            <family val="2"/>
          </rPr>
          <t>Факутативни предмет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6" authorId="0">
      <text>
        <r>
          <rPr>
            <sz val="10"/>
            <color indexed="81"/>
            <rFont val="Tahoma"/>
            <family val="2"/>
          </rPr>
          <t>за националне мањине</t>
        </r>
      </text>
    </comment>
    <comment ref="W36" authorId="0">
      <text>
        <r>
          <rPr>
            <b/>
            <sz val="10"/>
            <color indexed="81"/>
            <rFont val="Tahoma"/>
            <family val="2"/>
          </rPr>
          <t>Факутативни предмет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0" authorId="0">
      <text>
        <r>
          <rPr>
            <sz val="10"/>
            <color indexed="81"/>
            <rFont val="Tahoma"/>
            <family val="2"/>
          </rPr>
          <t>за националне мањине</t>
        </r>
      </text>
    </comment>
    <comment ref="W70" authorId="0">
      <text>
        <r>
          <rPr>
            <b/>
            <sz val="10"/>
            <color indexed="81"/>
            <rFont val="Tahoma"/>
            <family val="2"/>
          </rPr>
          <t>Факутативни предмет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<sst xmlns="http://schemas.openxmlformats.org/spreadsheetml/2006/main" count="476" uniqueCount="115">
  <si>
    <t>Предмети</t>
  </si>
  <si>
    <t>Изостанци</t>
  </si>
  <si>
    <t>Број неоцењених предмета</t>
  </si>
  <si>
    <t>Број недовољних оцена</t>
  </si>
  <si>
    <t>Просек</t>
  </si>
  <si>
    <t>Оправданих</t>
  </si>
  <si>
    <t>Неоправданих</t>
  </si>
  <si>
    <t>Редни број у Дневнику</t>
  </si>
  <si>
    <t>Верска настава</t>
  </si>
  <si>
    <t>Грађанско васпитање</t>
  </si>
  <si>
    <t>Добар</t>
  </si>
  <si>
    <t>Одличан</t>
  </si>
  <si>
    <t>Врло добар</t>
  </si>
  <si>
    <t>Довољан</t>
  </si>
  <si>
    <t>Недовољан</t>
  </si>
  <si>
    <t>Неоцењен</t>
  </si>
  <si>
    <t>Број</t>
  </si>
  <si>
    <t>%</t>
  </si>
  <si>
    <t>Изостанци ученика</t>
  </si>
  <si>
    <t>Укупно</t>
  </si>
  <si>
    <t>По ученику</t>
  </si>
  <si>
    <t>Број оцена по предметима</t>
  </si>
  <si>
    <t>Владање ученика</t>
  </si>
  <si>
    <t>Примерно</t>
  </si>
  <si>
    <t>Врло добро</t>
  </si>
  <si>
    <t>Добро</t>
  </si>
  <si>
    <t>Довољно</t>
  </si>
  <si>
    <t>Незадовољавајуће</t>
  </si>
  <si>
    <t>Са једном недовољном</t>
  </si>
  <si>
    <t>Са две недовољне</t>
  </si>
  <si>
    <t>Са једном неоцењеном</t>
  </si>
  <si>
    <t>Са две неоцењене</t>
  </si>
  <si>
    <t>Са три и више неоцењених</t>
  </si>
  <si>
    <t>Са три и више недовољних</t>
  </si>
  <si>
    <t>Свега позитивних</t>
  </si>
  <si>
    <t>Свега ученика</t>
  </si>
  <si>
    <t>Средња оцена</t>
  </si>
  <si>
    <t>ОПШТИ УСПЕХ</t>
  </si>
  <si>
    <t>УКУПНО</t>
  </si>
  <si>
    <t>Општи успех ученика</t>
  </si>
  <si>
    <t>Неоцењених</t>
  </si>
  <si>
    <t>Свега ученика са позитивним успехом</t>
  </si>
  <si>
    <t>Свега ученика са недовољним успехом</t>
  </si>
  <si>
    <t>Укор разредног старешине</t>
  </si>
  <si>
    <t>Укор директора</t>
  </si>
  <si>
    <t>Укор наставничког већа</t>
  </si>
  <si>
    <t>Казнене мере</t>
  </si>
  <si>
    <t>Укупно изречено казнених мера</t>
  </si>
  <si>
    <t>3. Похвале и казнене мере</t>
  </si>
  <si>
    <t>Презиме ученика</t>
  </si>
  <si>
    <t>Име 
ученика</t>
  </si>
  <si>
    <t>Српски језик</t>
  </si>
  <si>
    <t>Ликовна култура</t>
  </si>
  <si>
    <t>Музичка култура</t>
  </si>
  <si>
    <t>Математика</t>
  </si>
  <si>
    <t>Физичко васпитање</t>
  </si>
  <si>
    <t>истиче се</t>
  </si>
  <si>
    <t>добар</t>
  </si>
  <si>
    <t>задовољава</t>
  </si>
  <si>
    <t>Шах</t>
  </si>
  <si>
    <t>Чувари природе</t>
  </si>
  <si>
    <t>Број ученика</t>
  </si>
  <si>
    <t>Са оправданим изостанцима</t>
  </si>
  <si>
    <t>Са неоправданим изостанцима</t>
  </si>
  <si>
    <t>Свега у разреду</t>
  </si>
  <si>
    <t>Без изостанака</t>
  </si>
  <si>
    <t>Са изостанцима</t>
  </si>
  <si>
    <t>до 25 часова</t>
  </si>
  <si>
    <t>26 - 1/3 
годишњег
броја часова</t>
  </si>
  <si>
    <t>више од 1/3 
годишњег 
бр. часова</t>
  </si>
  <si>
    <t>Свега</t>
  </si>
  <si>
    <t>до 7 часова</t>
  </si>
  <si>
    <t>од 8 до 17 
часова</t>
  </si>
  <si>
    <t>0д 18 до 24 
часова</t>
  </si>
  <si>
    <t>преко 25 
часова</t>
  </si>
  <si>
    <t>Беој ученика</t>
  </si>
  <si>
    <t>Број изостанака</t>
  </si>
  <si>
    <t>1/3 годишњег броја часова:</t>
  </si>
  <si>
    <t>12-3. ПРЕГЛЕД ИЗОСТАНАКА УЧЕНИКА</t>
  </si>
  <si>
    <t>12-6 УСПЕХ УЧЕНИКА ПО ПРЕДМЕТИМА КОЈИ СЕ БРОЈЧАНО ОЦЕЊУЈУ</t>
  </si>
  <si>
    <t>Грађанско
васпитање</t>
  </si>
  <si>
    <t>Наставни 
предмет</t>
  </si>
  <si>
    <t>Верска 
настава</t>
  </si>
  <si>
    <t xml:space="preserve">Број </t>
  </si>
  <si>
    <t>Описне 
оцене</t>
  </si>
  <si>
    <t>12-7 УСПЕХ УЧЕНИКА ПО ПРЕДМЕТИМА КОЈИ СЕ ОПИСНО ОЦЕЊУЈУ</t>
  </si>
  <si>
    <t>Енглески језик</t>
  </si>
  <si>
    <t>∑</t>
  </si>
  <si>
    <t>1. одељење</t>
  </si>
  <si>
    <t>2. одељење</t>
  </si>
  <si>
    <t>3. одељење</t>
  </si>
  <si>
    <r>
      <t xml:space="preserve">ВЛАДАЊЕ </t>
    </r>
    <r>
      <rPr>
        <sz val="8"/>
        <rFont val="Arial"/>
        <family val="2"/>
        <charset val="238"/>
      </rPr>
      <t>(не улази у просек)</t>
    </r>
  </si>
  <si>
    <t>Свет око нас</t>
  </si>
  <si>
    <t>Природа и друштво</t>
  </si>
  <si>
    <t>Народна традиција</t>
  </si>
  <si>
    <t>Рука у тесту - Откривање света</t>
  </si>
  <si>
    <t>Лепо писање</t>
  </si>
  <si>
    <t>Од играчке до рачунара</t>
  </si>
  <si>
    <t>II разред</t>
  </si>
  <si>
    <t>III разред</t>
  </si>
  <si>
    <t>IV разред</t>
  </si>
  <si>
    <t>Укор разредног већа</t>
  </si>
  <si>
    <t>12-8, 12-9, 12-11. ОПШТИ УСПЕХ УЧЕНИКА (171. страна Дневника)</t>
  </si>
  <si>
    <t>&lt;264</t>
  </si>
  <si>
    <t>НАПОМЕНА: Уколико је ученик неоцењен из неког предмета упишите "0", а уколико нема изостанке оставите празну рубрику.</t>
  </si>
  <si>
    <r>
      <rPr>
        <b/>
        <sz val="10"/>
        <rFont val="Arial"/>
        <family val="2"/>
      </rPr>
      <t>НАПОМЕНА:</t>
    </r>
    <r>
      <rPr>
        <sz val="10"/>
        <rFont val="Arial"/>
        <family val="2"/>
        <charset val="238"/>
      </rPr>
      <t xml:space="preserve"> у црвеном пољу изаберите вредност за одговарајући период</t>
    </r>
  </si>
  <si>
    <t>в.29.01.2018.</t>
  </si>
  <si>
    <t>2. раз.</t>
  </si>
  <si>
    <t>3. раз.</t>
  </si>
  <si>
    <t>4. раз.</t>
  </si>
  <si>
    <t>&lt;139</t>
  </si>
  <si>
    <t>&lt;125</t>
  </si>
  <si>
    <r>
      <t xml:space="preserve">1/3 у 1. полугодишту - </t>
    </r>
    <r>
      <rPr>
        <b/>
        <sz val="10"/>
        <color rgb="FFFF0000"/>
        <rFont val="Arial"/>
        <family val="2"/>
      </rPr>
      <t>139</t>
    </r>
  </si>
  <si>
    <r>
      <t xml:space="preserve">1/3 у 2. полугодишту - </t>
    </r>
    <r>
      <rPr>
        <b/>
        <sz val="10"/>
        <color rgb="FFFF0000"/>
        <rFont val="Arial"/>
        <family val="2"/>
      </rPr>
      <t>125</t>
    </r>
  </si>
  <si>
    <r>
      <t xml:space="preserve">1/3 годишњег фонда - </t>
    </r>
    <r>
      <rPr>
        <b/>
        <sz val="10"/>
        <color rgb="FFFF0000"/>
        <rFont val="Arial"/>
        <family val="2"/>
      </rPr>
      <t>264</t>
    </r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</si>
</sst>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4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8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rgb="FFFF0000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6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504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3823"/>
        <bgColor indexed="64"/>
      </patternFill>
    </fill>
  </fills>
  <borders count="10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36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0" fontId="0" fillId="0" borderId="0" xfId="0" applyFill="1" applyAlignment="1"/>
    <xf numFmtId="0" fontId="0" fillId="0" borderId="2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textRotation="90"/>
      <protection locked="0"/>
    </xf>
    <xf numFmtId="0" fontId="0" fillId="0" borderId="8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2" fontId="0" fillId="2" borderId="17" xfId="0" applyNumberFormat="1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Alignment="1" applyProtection="1">
      <alignment horizontal="center" textRotation="90"/>
      <protection hidden="1"/>
    </xf>
    <xf numFmtId="0" fontId="0" fillId="0" borderId="22" xfId="0" applyBorder="1" applyAlignment="1" applyProtection="1">
      <alignment horizontal="center" textRotation="90"/>
      <protection hidden="1"/>
    </xf>
    <xf numFmtId="0" fontId="0" fillId="0" borderId="23" xfId="0" applyBorder="1" applyAlignment="1" applyProtection="1">
      <alignment horizontal="center" textRotation="90"/>
      <protection hidden="1"/>
    </xf>
    <xf numFmtId="0" fontId="0" fillId="0" borderId="24" xfId="0" applyBorder="1" applyAlignment="1" applyProtection="1">
      <alignment horizontal="center" textRotation="90"/>
      <protection hidden="1"/>
    </xf>
    <xf numFmtId="0" fontId="0" fillId="0" borderId="25" xfId="0" applyBorder="1" applyAlignment="1" applyProtection="1">
      <alignment horizontal="center" textRotation="90"/>
      <protection hidden="1"/>
    </xf>
    <xf numFmtId="0" fontId="0" fillId="0" borderId="26" xfId="0" applyBorder="1" applyAlignment="1" applyProtection="1"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28" xfId="0" applyBorder="1" applyAlignment="1" applyProtection="1"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24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0" fontId="0" fillId="0" borderId="35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36" xfId="0" applyFill="1" applyBorder="1" applyAlignment="1" applyProtection="1"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2" fontId="0" fillId="3" borderId="21" xfId="0" applyNumberFormat="1" applyFill="1" applyBorder="1" applyAlignment="1" applyProtection="1">
      <alignment horizontal="center" vertical="center"/>
      <protection hidden="1"/>
    </xf>
    <xf numFmtId="2" fontId="0" fillId="3" borderId="33" xfId="0" applyNumberFormat="1" applyFill="1" applyBorder="1" applyAlignment="1" applyProtection="1">
      <alignment horizontal="center" vertical="center"/>
      <protection hidden="1"/>
    </xf>
    <xf numFmtId="0" fontId="2" fillId="0" borderId="21" xfId="0" applyFont="1" applyBorder="1" applyProtection="1"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19" xfId="0" applyFont="1" applyBorder="1" applyProtection="1">
      <protection hidden="1"/>
    </xf>
    <xf numFmtId="0" fontId="2" fillId="0" borderId="22" xfId="0" applyFont="1" applyBorder="1" applyProtection="1"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3" borderId="40" xfId="0" applyFont="1" applyFill="1" applyBorder="1" applyProtection="1">
      <protection hidden="1"/>
    </xf>
    <xf numFmtId="0" fontId="2" fillId="3" borderId="41" xfId="0" applyFont="1" applyFill="1" applyBorder="1" applyAlignment="1" applyProtection="1">
      <alignment horizontal="right"/>
      <protection hidden="1"/>
    </xf>
    <xf numFmtId="0" fontId="2" fillId="3" borderId="18" xfId="0" applyFont="1" applyFill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3" xfId="0" applyBorder="1" applyProtection="1">
      <protection hidden="1"/>
    </xf>
    <xf numFmtId="2" fontId="0" fillId="0" borderId="4" xfId="0" applyNumberForma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2" xfId="0" applyBorder="1" applyProtection="1">
      <protection hidden="1"/>
    </xf>
    <xf numFmtId="2" fontId="0" fillId="0" borderId="12" xfId="0" applyNumberFormat="1" applyBorder="1" applyProtection="1">
      <protection hidden="1"/>
    </xf>
    <xf numFmtId="0" fontId="0" fillId="0" borderId="31" xfId="0" applyBorder="1" applyProtection="1">
      <protection hidden="1"/>
    </xf>
    <xf numFmtId="0" fontId="0" fillId="0" borderId="43" xfId="0" applyBorder="1" applyProtection="1">
      <protection hidden="1"/>
    </xf>
    <xf numFmtId="0" fontId="0" fillId="0" borderId="44" xfId="0" applyBorder="1" applyProtection="1">
      <protection hidden="1"/>
    </xf>
    <xf numFmtId="0" fontId="0" fillId="3" borderId="15" xfId="0" applyFill="1" applyBorder="1" applyAlignment="1" applyProtection="1">
      <protection hidden="1"/>
    </xf>
    <xf numFmtId="0" fontId="0" fillId="3" borderId="3" xfId="0" applyFill="1" applyBorder="1" applyProtection="1">
      <protection hidden="1"/>
    </xf>
    <xf numFmtId="2" fontId="0" fillId="3" borderId="14" xfId="0" applyNumberFormat="1" applyFill="1" applyBorder="1" applyProtection="1">
      <protection hidden="1"/>
    </xf>
    <xf numFmtId="0" fontId="2" fillId="3" borderId="45" xfId="0" applyFont="1" applyFill="1" applyBorder="1" applyProtection="1"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46" xfId="0" applyBorder="1" applyProtection="1">
      <protection hidden="1"/>
    </xf>
    <xf numFmtId="2" fontId="0" fillId="4" borderId="4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2" fontId="0" fillId="4" borderId="34" xfId="0" applyNumberFormat="1" applyFill="1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Alignment="1" applyProtection="1">
      <alignment horizontal="left"/>
      <protection hidden="1"/>
    </xf>
    <xf numFmtId="2" fontId="0" fillId="4" borderId="47" xfId="0" applyNumberFormat="1" applyFill="1" applyBorder="1" applyProtection="1">
      <protection hidden="1"/>
    </xf>
    <xf numFmtId="0" fontId="0" fillId="3" borderId="17" xfId="0" applyFill="1" applyBorder="1" applyProtection="1">
      <protection hidden="1"/>
    </xf>
    <xf numFmtId="2" fontId="0" fillId="3" borderId="4" xfId="0" applyNumberFormat="1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2" fontId="0" fillId="3" borderId="48" xfId="0" applyNumberFormat="1" applyFill="1" applyBorder="1" applyProtection="1">
      <protection hidden="1"/>
    </xf>
    <xf numFmtId="2" fontId="0" fillId="0" borderId="23" xfId="0" applyNumberFormat="1" applyBorder="1" applyProtection="1">
      <protection hidden="1"/>
    </xf>
    <xf numFmtId="0" fontId="0" fillId="0" borderId="15" xfId="0" applyBorder="1" applyAlignment="1" applyProtection="1">
      <alignment horizontal="left"/>
      <protection hidden="1"/>
    </xf>
    <xf numFmtId="2" fontId="0" fillId="0" borderId="27" xfId="0" applyNumberFormat="1" applyBorder="1" applyProtection="1">
      <protection hidden="1"/>
    </xf>
    <xf numFmtId="0" fontId="0" fillId="0" borderId="17" xfId="0" applyBorder="1" applyAlignment="1" applyProtection="1">
      <alignment horizontal="left"/>
      <protection hidden="1"/>
    </xf>
    <xf numFmtId="2" fontId="0" fillId="0" borderId="29" xfId="0" applyNumberFormat="1" applyBorder="1" applyProtection="1"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24" xfId="0" applyBorder="1" applyProtection="1">
      <protection hidden="1"/>
    </xf>
    <xf numFmtId="2" fontId="0" fillId="0" borderId="37" xfId="0" applyNumberFormat="1" applyBorder="1" applyProtection="1">
      <protection hidden="1"/>
    </xf>
    <xf numFmtId="0" fontId="2" fillId="0" borderId="49" xfId="0" applyFont="1" applyBorder="1" applyAlignment="1" applyProtection="1">
      <alignment horizontal="center"/>
      <protection hidden="1"/>
    </xf>
    <xf numFmtId="0" fontId="0" fillId="0" borderId="38" xfId="0" applyBorder="1" applyProtection="1">
      <protection hidden="1"/>
    </xf>
    <xf numFmtId="2" fontId="0" fillId="0" borderId="50" xfId="0" applyNumberFormat="1" applyBorder="1" applyProtection="1">
      <protection hidden="1"/>
    </xf>
    <xf numFmtId="0" fontId="0" fillId="3" borderId="38" xfId="0" applyFill="1" applyBorder="1" applyProtection="1">
      <protection hidden="1"/>
    </xf>
    <xf numFmtId="0" fontId="0" fillId="3" borderId="24" xfId="0" applyFill="1" applyBorder="1" applyProtection="1">
      <protection hidden="1"/>
    </xf>
    <xf numFmtId="2" fontId="0" fillId="3" borderId="39" xfId="0" applyNumberFormat="1" applyFill="1" applyBorder="1" applyProtection="1">
      <protection hidden="1"/>
    </xf>
    <xf numFmtId="0" fontId="0" fillId="5" borderId="17" xfId="0" applyFill="1" applyBorder="1" applyProtection="1">
      <protection hidden="1"/>
    </xf>
    <xf numFmtId="0" fontId="0" fillId="5" borderId="11" xfId="0" applyFill="1" applyBorder="1" applyProtection="1">
      <protection locked="0"/>
    </xf>
    <xf numFmtId="0" fontId="0" fillId="5" borderId="12" xfId="0" applyFill="1" applyBorder="1" applyAlignment="1" applyProtection="1">
      <alignment horizontal="left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Protection="1">
      <protection locked="0"/>
    </xf>
    <xf numFmtId="0" fontId="0" fillId="5" borderId="16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5" borderId="18" xfId="0" applyFill="1" applyBorder="1" applyProtection="1">
      <protection hidden="1"/>
    </xf>
    <xf numFmtId="0" fontId="0" fillId="5" borderId="7" xfId="0" applyFill="1" applyBorder="1" applyProtection="1">
      <protection locked="0"/>
    </xf>
    <xf numFmtId="0" fontId="0" fillId="5" borderId="48" xfId="0" applyFill="1" applyBorder="1" applyAlignment="1" applyProtection="1">
      <alignment horizontal="left"/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distributed"/>
      <protection hidden="1"/>
    </xf>
    <xf numFmtId="0" fontId="0" fillId="6" borderId="53" xfId="0" applyFill="1" applyBorder="1" applyAlignment="1" applyProtection="1">
      <alignment horizontal="center" vertical="center"/>
      <protection hidden="1"/>
    </xf>
    <xf numFmtId="0" fontId="0" fillId="2" borderId="54" xfId="0" applyFill="1" applyBorder="1" applyAlignment="1" applyProtection="1">
      <alignment horizontal="distributed" textRotation="90"/>
      <protection hidden="1"/>
    </xf>
    <xf numFmtId="0" fontId="0" fillId="2" borderId="55" xfId="0" applyFill="1" applyBorder="1" applyAlignment="1" applyProtection="1">
      <alignment horizontal="distributed" textRotation="90"/>
      <protection hidden="1"/>
    </xf>
    <xf numFmtId="0" fontId="0" fillId="2" borderId="56" xfId="0" applyFill="1" applyBorder="1" applyAlignment="1" applyProtection="1">
      <alignment horizontal="distributed" textRotation="90"/>
      <protection hidden="1"/>
    </xf>
    <xf numFmtId="0" fontId="0" fillId="3" borderId="55" xfId="0" applyFill="1" applyBorder="1" applyAlignment="1" applyProtection="1">
      <alignment horizontal="distributed" textRotation="90"/>
      <protection hidden="1"/>
    </xf>
    <xf numFmtId="0" fontId="0" fillId="3" borderId="57" xfId="0" applyFill="1" applyBorder="1" applyAlignment="1" applyProtection="1">
      <alignment horizontal="distributed" textRotation="90"/>
      <protection hidden="1"/>
    </xf>
    <xf numFmtId="0" fontId="0" fillId="6" borderId="58" xfId="0" applyFill="1" applyBorder="1" applyAlignment="1" applyProtection="1">
      <alignment horizontal="distributed" textRotation="90"/>
      <protection hidden="1"/>
    </xf>
    <xf numFmtId="0" fontId="0" fillId="6" borderId="55" xfId="0" applyFill="1" applyBorder="1" applyAlignment="1" applyProtection="1">
      <alignment horizontal="distributed" textRotation="90"/>
      <protection hidden="1"/>
    </xf>
    <xf numFmtId="0" fontId="0" fillId="6" borderId="56" xfId="0" applyFill="1" applyBorder="1" applyAlignment="1" applyProtection="1">
      <alignment horizontal="distributed" textRotation="90"/>
      <protection hidden="1"/>
    </xf>
    <xf numFmtId="0" fontId="0" fillId="5" borderId="59" xfId="0" applyFill="1" applyBorder="1" applyAlignment="1" applyProtection="1">
      <alignment horizontal="center"/>
      <protection hidden="1"/>
    </xf>
    <xf numFmtId="0" fontId="0" fillId="5" borderId="60" xfId="0" applyFill="1" applyBorder="1" applyAlignment="1" applyProtection="1">
      <alignment horizontal="center"/>
      <protection hidden="1"/>
    </xf>
    <xf numFmtId="0" fontId="0" fillId="2" borderId="59" xfId="0" applyFill="1" applyBorder="1" applyAlignment="1" applyProtection="1">
      <alignment horizontal="center"/>
      <protection hidden="1"/>
    </xf>
    <xf numFmtId="0" fontId="0" fillId="2" borderId="60" xfId="0" applyFill="1" applyBorder="1" applyAlignment="1" applyProtection="1">
      <alignment horizontal="center"/>
      <protection hidden="1"/>
    </xf>
    <xf numFmtId="0" fontId="0" fillId="2" borderId="61" xfId="0" applyFill="1" applyBorder="1" applyAlignment="1" applyProtection="1">
      <alignment horizontal="center"/>
      <protection hidden="1"/>
    </xf>
    <xf numFmtId="0" fontId="0" fillId="3" borderId="62" xfId="0" applyFill="1" applyBorder="1" applyAlignment="1" applyProtection="1">
      <alignment horizontal="center"/>
      <protection hidden="1"/>
    </xf>
    <xf numFmtId="0" fontId="0" fillId="3" borderId="63" xfId="0" applyFill="1" applyBorder="1" applyAlignment="1" applyProtection="1">
      <alignment horizontal="center"/>
      <protection hidden="1"/>
    </xf>
    <xf numFmtId="0" fontId="0" fillId="6" borderId="59" xfId="0" applyFill="1" applyBorder="1" applyAlignment="1" applyProtection="1">
      <alignment horizontal="center"/>
      <protection hidden="1"/>
    </xf>
    <xf numFmtId="0" fontId="0" fillId="6" borderId="60" xfId="0" applyFill="1" applyBorder="1" applyAlignment="1" applyProtection="1">
      <alignment horizontal="center"/>
      <protection hidden="1"/>
    </xf>
    <xf numFmtId="0" fontId="0" fillId="6" borderId="64" xfId="0" applyFill="1" applyBorder="1" applyAlignment="1" applyProtection="1">
      <alignment horizontal="center"/>
      <protection hidden="1"/>
    </xf>
    <xf numFmtId="0" fontId="0" fillId="6" borderId="65" xfId="0" applyFill="1" applyBorder="1" applyAlignment="1" applyProtection="1">
      <alignment horizontal="center"/>
      <protection hidden="1"/>
    </xf>
    <xf numFmtId="0" fontId="0" fillId="6" borderId="63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distributed"/>
      <protection hidden="1"/>
    </xf>
    <xf numFmtId="0" fontId="0" fillId="0" borderId="67" xfId="0" applyBorder="1" applyAlignment="1" applyProtection="1">
      <alignment horizontal="distributed"/>
      <protection hidden="1"/>
    </xf>
    <xf numFmtId="0" fontId="0" fillId="0" borderId="68" xfId="0" applyBorder="1" applyProtection="1">
      <protection hidden="1"/>
    </xf>
    <xf numFmtId="0" fontId="0" fillId="0" borderId="0" xfId="0" applyBorder="1" applyAlignment="1" applyProtection="1">
      <alignment horizontal="distributed"/>
      <protection hidden="1"/>
    </xf>
    <xf numFmtId="0" fontId="0" fillId="0" borderId="6" xfId="0" applyBorder="1" applyAlignment="1" applyProtection="1">
      <alignment horizontal="center" textRotation="90"/>
      <protection hidden="1"/>
    </xf>
    <xf numFmtId="0" fontId="0" fillId="0" borderId="16" xfId="0" applyBorder="1" applyAlignment="1" applyProtection="1">
      <alignment horizontal="center" textRotation="90"/>
      <protection hidden="1"/>
    </xf>
    <xf numFmtId="0" fontId="0" fillId="0" borderId="69" xfId="0" applyBorder="1" applyAlignment="1" applyProtection="1">
      <alignment horizontal="center" textRotation="90"/>
      <protection hidden="1"/>
    </xf>
    <xf numFmtId="0" fontId="0" fillId="0" borderId="44" xfId="0" applyBorder="1" applyAlignment="1" applyProtection="1">
      <alignment horizontal="center" textRotation="90"/>
      <protection hidden="1"/>
    </xf>
    <xf numFmtId="0" fontId="0" fillId="0" borderId="70" xfId="0" applyBorder="1" applyProtection="1">
      <protection hidden="1"/>
    </xf>
    <xf numFmtId="0" fontId="0" fillId="0" borderId="39" xfId="0" applyBorder="1" applyAlignment="1" applyProtection="1">
      <alignment horizontal="center" textRotation="90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2" fontId="0" fillId="3" borderId="39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0" fillId="0" borderId="71" xfId="0" applyBorder="1" applyAlignment="1" applyProtection="1">
      <protection hidden="1"/>
    </xf>
    <xf numFmtId="0" fontId="0" fillId="0" borderId="72" xfId="0" applyBorder="1" applyAlignment="1" applyProtection="1">
      <alignment horizontal="center" textRotation="90"/>
      <protection hidden="1"/>
    </xf>
    <xf numFmtId="0" fontId="0" fillId="3" borderId="72" xfId="0" applyFill="1" applyBorder="1" applyAlignment="1" applyProtection="1">
      <protection hidden="1"/>
    </xf>
    <xf numFmtId="2" fontId="0" fillId="3" borderId="73" xfId="0" applyNumberFormat="1" applyFill="1" applyBorder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74" xfId="0" applyBorder="1" applyAlignment="1"/>
    <xf numFmtId="0" fontId="0" fillId="7" borderId="2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0" borderId="33" xfId="0" applyBorder="1" applyAlignment="1" applyProtection="1">
      <alignment horizontal="center" textRotation="90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6" borderId="53" xfId="0" applyFill="1" applyBorder="1" applyAlignment="1" applyProtection="1">
      <alignment horizontal="center" vertical="center"/>
      <protection hidden="1"/>
    </xf>
    <xf numFmtId="0" fontId="0" fillId="0" borderId="42" xfId="0" applyBorder="1" applyProtection="1">
      <protection hidden="1"/>
    </xf>
    <xf numFmtId="0" fontId="0" fillId="0" borderId="44" xfId="0" applyBorder="1" applyProtection="1">
      <protection hidden="1"/>
    </xf>
    <xf numFmtId="0" fontId="0" fillId="5" borderId="62" xfId="0" applyFill="1" applyBorder="1" applyAlignment="1" applyProtection="1">
      <alignment horizontal="center"/>
      <protection hidden="1"/>
    </xf>
    <xf numFmtId="0" fontId="0" fillId="6" borderId="86" xfId="0" applyFill="1" applyBorder="1" applyAlignment="1" applyProtection="1">
      <alignment horizontal="distributed"/>
      <protection hidden="1"/>
    </xf>
    <xf numFmtId="0" fontId="10" fillId="5" borderId="11" xfId="0" applyFont="1" applyFill="1" applyBorder="1" applyProtection="1">
      <protection locked="0"/>
    </xf>
    <xf numFmtId="2" fontId="0" fillId="2" borderId="15" xfId="0" applyNumberFormat="1" applyFill="1" applyBorder="1" applyProtection="1">
      <protection hidden="1"/>
    </xf>
    <xf numFmtId="0" fontId="0" fillId="8" borderId="66" xfId="0" applyFill="1" applyBorder="1" applyAlignment="1" applyProtection="1">
      <alignment horizontal="center" vertical="center"/>
    </xf>
    <xf numFmtId="0" fontId="0" fillId="9" borderId="66" xfId="0" applyFill="1" applyBorder="1" applyAlignment="1" applyProtection="1">
      <alignment horizontal="center" vertical="center"/>
    </xf>
    <xf numFmtId="0" fontId="0" fillId="10" borderId="66" xfId="0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textRotation="90"/>
      <protection hidden="1"/>
    </xf>
    <xf numFmtId="0" fontId="0" fillId="11" borderId="6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3" borderId="39" xfId="0" applyFill="1" applyBorder="1" applyAlignment="1" applyProtection="1">
      <alignment horizontal="center" vertical="center"/>
      <protection hidden="1"/>
    </xf>
    <xf numFmtId="0" fontId="0" fillId="0" borderId="98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104" xfId="0" applyBorder="1" applyAlignment="1" applyProtection="1">
      <protection hidden="1"/>
    </xf>
    <xf numFmtId="0" fontId="0" fillId="0" borderId="73" xfId="0" applyBorder="1" applyAlignment="1" applyProtection="1">
      <protection hidden="1"/>
    </xf>
    <xf numFmtId="0" fontId="0" fillId="0" borderId="105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5" borderId="51" xfId="0" applyFill="1" applyBorder="1" applyProtection="1">
      <protection locked="0"/>
    </xf>
    <xf numFmtId="0" fontId="0" fillId="5" borderId="48" xfId="0" applyFill="1" applyBorder="1" applyAlignment="1" applyProtection="1">
      <alignment horizontal="center"/>
      <protection locked="0"/>
    </xf>
    <xf numFmtId="0" fontId="6" fillId="0" borderId="76" xfId="0" applyFont="1" applyBorder="1" applyProtection="1"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5" borderId="11" xfId="0" applyFont="1" applyFill="1" applyBorder="1" applyProtection="1">
      <protection locked="0"/>
    </xf>
    <xf numFmtId="0" fontId="6" fillId="5" borderId="12" xfId="0" applyFont="1" applyFill="1" applyBorder="1" applyAlignment="1" applyProtection="1">
      <alignment horizontal="left"/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0" fillId="0" borderId="48" xfId="0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textRotation="90"/>
      <protection hidden="1"/>
    </xf>
    <xf numFmtId="0" fontId="6" fillId="0" borderId="48" xfId="0" applyFont="1" applyBorder="1" applyAlignment="1" applyProtection="1">
      <alignment horizontal="center" vertical="center" wrapText="1"/>
      <protection hidden="1"/>
    </xf>
    <xf numFmtId="2" fontId="0" fillId="7" borderId="17" xfId="0" applyNumberFormat="1" applyFill="1" applyBorder="1" applyProtection="1">
      <protection hidden="1"/>
    </xf>
    <xf numFmtId="2" fontId="0" fillId="7" borderId="35" xfId="0" applyNumberFormat="1" applyFill="1" applyBorder="1" applyProtection="1">
      <protection hidden="1"/>
    </xf>
    <xf numFmtId="0" fontId="6" fillId="0" borderId="51" xfId="0" applyFont="1" applyBorder="1" applyAlignment="1" applyProtection="1">
      <alignment horizontal="center" textRotation="90"/>
      <protection hidden="1"/>
    </xf>
    <xf numFmtId="0" fontId="6" fillId="0" borderId="48" xfId="0" applyFont="1" applyBorder="1" applyAlignment="1" applyProtection="1">
      <alignment horizontal="center" textRotation="90"/>
      <protection hidden="1"/>
    </xf>
    <xf numFmtId="0" fontId="11" fillId="9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0" fontId="15" fillId="9" borderId="0" xfId="0" applyFont="1" applyFill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textRotation="90"/>
    </xf>
    <xf numFmtId="0" fontId="6" fillId="0" borderId="6" xfId="0" applyFont="1" applyBorder="1" applyAlignment="1" applyProtection="1">
      <alignment horizontal="center" textRotation="90"/>
      <protection hidden="1"/>
    </xf>
    <xf numFmtId="0" fontId="0" fillId="0" borderId="7" xfId="0" applyBorder="1" applyAlignment="1" applyProtection="1">
      <alignment horizontal="center" textRotation="90"/>
      <protection hidden="1"/>
    </xf>
    <xf numFmtId="0" fontId="1" fillId="0" borderId="7" xfId="0" applyFont="1" applyBorder="1" applyAlignment="1" applyProtection="1">
      <alignment horizontal="center" textRotation="90"/>
      <protection hidden="1"/>
    </xf>
    <xf numFmtId="0" fontId="6" fillId="0" borderId="7" xfId="0" applyFont="1" applyBorder="1" applyAlignment="1" applyProtection="1">
      <alignment horizontal="center" textRotation="90"/>
      <protection hidden="1"/>
    </xf>
    <xf numFmtId="0" fontId="0" fillId="0" borderId="19" xfId="0" applyBorder="1" applyAlignment="1" applyProtection="1">
      <alignment horizontal="center" textRotation="90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92" xfId="0" applyFill="1" applyBorder="1" applyAlignment="1" applyProtection="1">
      <alignment horizontal="center" vertical="center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0" fontId="17" fillId="0" borderId="0" xfId="0" applyFont="1" applyBorder="1"/>
    <xf numFmtId="0" fontId="18" fillId="0" borderId="0" xfId="0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distributed"/>
      <protection locked="0"/>
    </xf>
    <xf numFmtId="0" fontId="2" fillId="13" borderId="66" xfId="0" applyFont="1" applyFill="1" applyBorder="1" applyAlignment="1" applyProtection="1">
      <alignment horizontal="distributed"/>
      <protection locked="0"/>
    </xf>
    <xf numFmtId="0" fontId="21" fillId="0" borderId="1" xfId="0" applyFont="1" applyFill="1" applyBorder="1" applyAlignment="1" applyProtection="1">
      <alignment horizontal="right"/>
      <protection hidden="1"/>
    </xf>
    <xf numFmtId="0" fontId="11" fillId="9" borderId="26" xfId="0" applyFont="1" applyFill="1" applyBorder="1" applyAlignment="1" applyProtection="1">
      <alignment horizontal="center"/>
      <protection hidden="1"/>
    </xf>
    <xf numFmtId="0" fontId="11" fillId="9" borderId="27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 textRotation="90"/>
      <protection hidden="1"/>
    </xf>
    <xf numFmtId="0" fontId="0" fillId="0" borderId="43" xfId="0" applyBorder="1" applyAlignment="1" applyProtection="1">
      <alignment horizontal="center" textRotation="90"/>
      <protection hidden="1"/>
    </xf>
    <xf numFmtId="0" fontId="0" fillId="0" borderId="4" xfId="0" applyFill="1" applyBorder="1" applyAlignment="1" applyProtection="1">
      <alignment horizontal="center" textRotation="90"/>
      <protection hidden="1"/>
    </xf>
    <xf numFmtId="0" fontId="0" fillId="0" borderId="16" xfId="0" applyFill="1" applyBorder="1" applyAlignment="1" applyProtection="1">
      <alignment horizontal="center" textRotation="90"/>
      <protection hidden="1"/>
    </xf>
    <xf numFmtId="0" fontId="7" fillId="12" borderId="26" xfId="0" applyFont="1" applyFill="1" applyBorder="1" applyAlignment="1" applyProtection="1">
      <alignment horizontal="center"/>
      <protection hidden="1"/>
    </xf>
    <xf numFmtId="0" fontId="7" fillId="12" borderId="8" xfId="0" applyFont="1" applyFill="1" applyBorder="1" applyAlignment="1" applyProtection="1">
      <alignment horizontal="center"/>
    </xf>
    <xf numFmtId="0" fontId="7" fillId="12" borderId="27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7" fillId="12" borderId="26" xfId="0" applyFont="1" applyFill="1" applyBorder="1" applyAlignment="1" applyProtection="1">
      <alignment horizontal="center"/>
      <protection locked="0" hidden="1"/>
    </xf>
    <xf numFmtId="0" fontId="7" fillId="12" borderId="8" xfId="0" applyFont="1" applyFill="1" applyBorder="1" applyAlignment="1" applyProtection="1">
      <alignment horizontal="center"/>
      <protection locked="0"/>
    </xf>
    <xf numFmtId="0" fontId="7" fillId="12" borderId="27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78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44" xfId="0" applyBorder="1" applyProtection="1">
      <protection hidden="1"/>
    </xf>
    <xf numFmtId="0" fontId="0" fillId="0" borderId="100" xfId="0" applyBorder="1" applyProtection="1">
      <protection hidden="1"/>
    </xf>
    <xf numFmtId="0" fontId="2" fillId="3" borderId="19" xfId="0" applyFont="1" applyFill="1" applyBorder="1" applyAlignment="1" applyProtection="1">
      <alignment horizontal="left"/>
      <protection hidden="1"/>
    </xf>
    <xf numFmtId="0" fontId="2" fillId="3" borderId="22" xfId="0" applyFont="1" applyFill="1" applyBorder="1" applyAlignment="1" applyProtection="1">
      <alignment horizontal="left"/>
      <protection hidden="1"/>
    </xf>
    <xf numFmtId="0" fontId="0" fillId="3" borderId="45" xfId="0" applyFill="1" applyBorder="1" applyProtection="1">
      <protection hidden="1"/>
    </xf>
    <xf numFmtId="0" fontId="0" fillId="3" borderId="23" xfId="0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2" fillId="0" borderId="45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49" xfId="0" applyFont="1" applyBorder="1" applyProtection="1">
      <protection hidden="1"/>
    </xf>
    <xf numFmtId="0" fontId="0" fillId="0" borderId="98" xfId="0" applyBorder="1" applyProtection="1">
      <protection hidden="1"/>
    </xf>
    <xf numFmtId="0" fontId="0" fillId="0" borderId="99" xfId="0" applyBorder="1" applyProtection="1">
      <protection hidden="1"/>
    </xf>
    <xf numFmtId="0" fontId="0" fillId="0" borderId="34" xfId="0" applyBorder="1" applyProtection="1">
      <protection hidden="1"/>
    </xf>
    <xf numFmtId="0" fontId="16" fillId="12" borderId="20" xfId="0" applyFont="1" applyFill="1" applyBorder="1" applyAlignment="1" applyProtection="1">
      <alignment horizontal="center" vertical="center"/>
      <protection hidden="1"/>
    </xf>
    <xf numFmtId="0" fontId="13" fillId="9" borderId="20" xfId="0" applyFont="1" applyFill="1" applyBorder="1" applyAlignment="1" applyProtection="1">
      <alignment horizontal="center" vertical="center"/>
      <protection hidden="1"/>
    </xf>
    <xf numFmtId="0" fontId="14" fillId="9" borderId="20" xfId="0" applyFont="1" applyFill="1" applyBorder="1" applyAlignment="1" applyProtection="1">
      <alignment horizontal="center" vertical="center"/>
      <protection hidden="1"/>
    </xf>
    <xf numFmtId="0" fontId="9" fillId="9" borderId="20" xfId="0" applyFont="1" applyFill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 wrapText="1"/>
      <protection hidden="1"/>
    </xf>
    <xf numFmtId="0" fontId="0" fillId="0" borderId="97" xfId="0" applyBorder="1" applyAlignment="1" applyProtection="1">
      <alignment horizontal="center" vertical="center" wrapText="1"/>
      <protection hidden="1"/>
    </xf>
    <xf numFmtId="0" fontId="0" fillId="0" borderId="9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91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4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2" fillId="3" borderId="19" xfId="0" applyFont="1" applyFill="1" applyBorder="1" applyAlignment="1" applyProtection="1">
      <alignment horizontal="left" vertical="center"/>
      <protection hidden="1"/>
    </xf>
    <xf numFmtId="0" fontId="2" fillId="3" borderId="49" xfId="0" applyFont="1" applyFill="1" applyBorder="1" applyAlignment="1" applyProtection="1">
      <alignment horizontal="left" vertical="center"/>
      <protection hidden="1"/>
    </xf>
    <xf numFmtId="0" fontId="2" fillId="3" borderId="70" xfId="0" applyFont="1" applyFill="1" applyBorder="1" applyAlignment="1" applyProtection="1">
      <alignment horizontal="left" vertical="center"/>
      <protection hidden="1"/>
    </xf>
    <xf numFmtId="0" fontId="2" fillId="3" borderId="97" xfId="0" applyFont="1" applyFill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18" fillId="0" borderId="7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77" xfId="0" applyBorder="1" applyAlignment="1" applyProtection="1">
      <alignment horizontal="center"/>
      <protection hidden="1"/>
    </xf>
    <xf numFmtId="0" fontId="0" fillId="0" borderId="65" xfId="0" applyBorder="1" applyAlignment="1" applyProtection="1">
      <alignment horizontal="center"/>
      <protection hidden="1"/>
    </xf>
    <xf numFmtId="0" fontId="0" fillId="0" borderId="75" xfId="0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 vertical="top"/>
      <protection hidden="1"/>
    </xf>
    <xf numFmtId="0" fontId="0" fillId="0" borderId="2" xfId="0" applyBorder="1" applyAlignment="1">
      <alignment horizontal="center" vertical="top"/>
    </xf>
    <xf numFmtId="0" fontId="0" fillId="5" borderId="86" xfId="0" applyFill="1" applyBorder="1" applyAlignment="1" applyProtection="1">
      <alignment horizontal="center" vertical="center"/>
      <protection hidden="1"/>
    </xf>
    <xf numFmtId="0" fontId="0" fillId="5" borderId="53" xfId="0" applyFill="1" applyBorder="1" applyAlignment="1" applyProtection="1">
      <alignment horizontal="center" vertical="center"/>
      <protection hidden="1"/>
    </xf>
    <xf numFmtId="0" fontId="0" fillId="5" borderId="87" xfId="0" applyFill="1" applyBorder="1" applyAlignment="1" applyProtection="1">
      <alignment horizontal="center" vertical="center"/>
      <protection hidden="1"/>
    </xf>
    <xf numFmtId="0" fontId="0" fillId="2" borderId="88" xfId="0" applyFill="1" applyBorder="1" applyAlignment="1" applyProtection="1">
      <alignment horizontal="center" vertical="center"/>
      <protection hidden="1"/>
    </xf>
    <xf numFmtId="0" fontId="0" fillId="2" borderId="89" xfId="0" applyFill="1" applyBorder="1" applyAlignment="1" applyProtection="1">
      <alignment horizontal="center" vertical="center"/>
      <protection hidden="1"/>
    </xf>
    <xf numFmtId="0" fontId="0" fillId="2" borderId="90" xfId="0" applyFill="1" applyBorder="1" applyAlignment="1" applyProtection="1">
      <alignment horizontal="center" vertical="center"/>
      <protection hidden="1"/>
    </xf>
    <xf numFmtId="0" fontId="0" fillId="6" borderId="53" xfId="0" applyFill="1" applyBorder="1" applyAlignment="1" applyProtection="1">
      <alignment horizontal="center" vertical="center"/>
      <protection hidden="1"/>
    </xf>
    <xf numFmtId="0" fontId="0" fillId="6" borderId="87" xfId="0" applyFill="1" applyBorder="1" applyAlignment="1" applyProtection="1">
      <alignment horizontal="center" vertical="center"/>
      <protection hidden="1"/>
    </xf>
    <xf numFmtId="0" fontId="2" fillId="6" borderId="78" xfId="0" applyFont="1" applyFill="1" applyBorder="1" applyAlignment="1" applyProtection="1">
      <alignment horizontal="center" vertical="center"/>
      <protection hidden="1"/>
    </xf>
    <xf numFmtId="0" fontId="2" fillId="6" borderId="83" xfId="0" applyFont="1" applyFill="1" applyBorder="1" applyAlignment="1" applyProtection="1">
      <alignment horizontal="center" vertical="center"/>
      <protection hidden="1"/>
    </xf>
    <xf numFmtId="0" fontId="16" fillId="12" borderId="67" xfId="0" applyFont="1" applyFill="1" applyBorder="1" applyAlignment="1" applyProtection="1">
      <alignment horizontal="center" vertical="center"/>
      <protection hidden="1"/>
    </xf>
    <xf numFmtId="0" fontId="0" fillId="5" borderId="79" xfId="0" applyFill="1" applyBorder="1" applyAlignment="1" applyProtection="1">
      <alignment horizontal="center" textRotation="90"/>
      <protection hidden="1"/>
    </xf>
    <xf numFmtId="0" fontId="0" fillId="5" borderId="80" xfId="0" applyFill="1" applyBorder="1" applyAlignment="1" applyProtection="1">
      <alignment horizontal="center" textRotation="90"/>
      <protection hidden="1"/>
    </xf>
    <xf numFmtId="0" fontId="0" fillId="5" borderId="6" xfId="0" applyFill="1" applyBorder="1" applyAlignment="1" applyProtection="1">
      <alignment horizontal="center" textRotation="90"/>
      <protection hidden="1"/>
    </xf>
    <xf numFmtId="0" fontId="0" fillId="5" borderId="60" xfId="0" applyFill="1" applyBorder="1" applyAlignment="1" applyProtection="1">
      <alignment horizontal="center" textRotation="90"/>
      <protection hidden="1"/>
    </xf>
    <xf numFmtId="0" fontId="0" fillId="5" borderId="81" xfId="0" applyFill="1" applyBorder="1" applyAlignment="1" applyProtection="1">
      <alignment horizontal="center" textRotation="90"/>
      <protection hidden="1"/>
    </xf>
    <xf numFmtId="0" fontId="0" fillId="5" borderId="61" xfId="0" applyFill="1" applyBorder="1" applyAlignment="1" applyProtection="1">
      <alignment horizontal="center" textRotation="90"/>
      <protection hidden="1"/>
    </xf>
    <xf numFmtId="0" fontId="0" fillId="2" borderId="8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distributed" vertical="center" wrapText="1"/>
      <protection hidden="1"/>
    </xf>
    <xf numFmtId="0" fontId="2" fillId="2" borderId="84" xfId="0" applyFont="1" applyFill="1" applyBorder="1" applyAlignment="1" applyProtection="1">
      <alignment horizontal="distributed" vertical="center"/>
      <protection hidden="1"/>
    </xf>
    <xf numFmtId="0" fontId="0" fillId="3" borderId="85" xfId="0" applyFill="1" applyBorder="1" applyAlignment="1" applyProtection="1">
      <alignment horizontal="center" vertical="center"/>
      <protection hidden="1"/>
    </xf>
    <xf numFmtId="0" fontId="0" fillId="3" borderId="83" xfId="0" applyFill="1" applyBorder="1" applyAlignment="1" applyProtection="1">
      <alignment horizontal="center" vertical="center"/>
      <protection hidden="1"/>
    </xf>
    <xf numFmtId="0" fontId="0" fillId="6" borderId="13" xfId="0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0" fillId="6" borderId="78" xfId="0" applyFill="1" applyBorder="1" applyAlignment="1" applyProtection="1">
      <alignment horizontal="center" vertical="center" wrapText="1"/>
      <protection hidden="1"/>
    </xf>
    <xf numFmtId="0" fontId="13" fillId="9" borderId="67" xfId="0" applyFont="1" applyFill="1" applyBorder="1" applyAlignment="1" applyProtection="1">
      <alignment horizontal="center" vertical="center"/>
      <protection hidden="1"/>
    </xf>
    <xf numFmtId="0" fontId="13" fillId="9" borderId="67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BF50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ja%20enciklopedija\Posao\Skolska%20evidencija\Tabela_uspeha_Odeljenjskog_veca_V_-_bez_vladanja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цене"/>
      <sheetName val="Изостанци"/>
      <sheetName val="Успех одељења"/>
      <sheetName val="По предметима"/>
    </sheetNames>
    <sheetDataSet>
      <sheetData sheetId="0">
        <row r="108">
          <cell r="B108" t="str">
            <v>Енглески језик</v>
          </cell>
        </row>
        <row r="109">
          <cell r="B109" t="str">
            <v>Немачки језик</v>
          </cell>
        </row>
        <row r="110">
          <cell r="B110" t="str">
            <v>Француски језик</v>
          </cell>
        </row>
        <row r="111">
          <cell r="B111" t="str">
            <v>Шпански језик</v>
          </cell>
          <cell r="W111" t="str">
            <v>истиче се</v>
          </cell>
        </row>
        <row r="112">
          <cell r="B112" t="str">
            <v>Италијански језик</v>
          </cell>
          <cell r="W112" t="str">
            <v>добар</v>
          </cell>
        </row>
        <row r="113">
          <cell r="B113" t="str">
            <v>Руски језик</v>
          </cell>
          <cell r="W113" t="str">
            <v>задовољава</v>
          </cell>
        </row>
      </sheetData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rgb="FFFF0000"/>
  </sheetPr>
  <dimension ref="A1:AM110"/>
  <sheetViews>
    <sheetView tabSelected="1" workbookViewId="0">
      <selection sqref="A1:C1"/>
    </sheetView>
  </sheetViews>
  <sheetFormatPr defaultRowHeight="12.75"/>
  <cols>
    <col min="1" max="1" width="3.7109375" customWidth="1" collapsed="1"/>
    <col min="2" max="2" width="13.85546875" customWidth="1" collapsed="1"/>
    <col min="3" max="3" width="12.7109375" customWidth="1" collapsed="1"/>
    <col min="4" max="4" width="3.140625" customWidth="1" collapsed="1"/>
    <col min="5" max="5" width="3.140625" hidden="1" customWidth="1" collapsed="1"/>
    <col min="6" max="22" width="3.140625" customWidth="1" collapsed="1"/>
    <col min="23" max="25" width="3.140625" hidden="1" customWidth="1" collapsed="1"/>
    <col min="26" max="26" width="11.42578125" customWidth="1" collapsed="1"/>
    <col min="27" max="27" width="12.140625" customWidth="1" collapsed="1"/>
    <col min="28" max="28" width="3.28515625" customWidth="1" collapsed="1"/>
    <col min="29" max="31" width="4.7109375" customWidth="1" collapsed="1"/>
    <col min="32" max="33" width="3.28515625" customWidth="1" collapsed="1"/>
    <col min="34" max="34" width="5.42578125" customWidth="1" collapsed="1"/>
    <col min="35" max="35" width="12" customWidth="1" collapsed="1"/>
    <col min="37" max="37" width="6.42578125" hidden="1" customWidth="1" collapsed="1"/>
    <col min="39" max="39" width="3.7109375" customWidth="1" collapsed="1"/>
  </cols>
  <sheetData>
    <row r="1" spans="1:39" ht="15.75" customHeight="1" thickTop="1">
      <c r="A1" s="259" t="s">
        <v>100</v>
      </c>
      <c r="B1" s="260"/>
      <c r="C1" s="261"/>
      <c r="D1" s="253" t="s">
        <v>0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5"/>
      <c r="AC1" s="256" t="s">
        <v>1</v>
      </c>
      <c r="AD1" s="257"/>
      <c r="AE1" s="258"/>
      <c r="AF1" s="246" t="s">
        <v>3</v>
      </c>
      <c r="AG1" s="248" t="s">
        <v>2</v>
      </c>
      <c r="AH1" s="244" t="s">
        <v>88</v>
      </c>
      <c r="AI1" s="245"/>
      <c r="AK1" s="1"/>
      <c r="AM1" s="1"/>
    </row>
    <row r="2" spans="1:39" ht="132.75" customHeight="1" thickBot="1">
      <c r="A2" s="216" t="s">
        <v>7</v>
      </c>
      <c r="B2" s="215" t="s">
        <v>49</v>
      </c>
      <c r="C2" s="217" t="s">
        <v>50</v>
      </c>
      <c r="D2" s="225" t="s">
        <v>51</v>
      </c>
      <c r="E2" s="225"/>
      <c r="F2" s="226" t="s">
        <v>86</v>
      </c>
      <c r="G2" s="163" t="s">
        <v>54</v>
      </c>
      <c r="H2" s="163" t="s">
        <v>92</v>
      </c>
      <c r="I2" s="163" t="s">
        <v>93</v>
      </c>
      <c r="J2" s="163" t="s">
        <v>52</v>
      </c>
      <c r="K2" s="163" t="s">
        <v>53</v>
      </c>
      <c r="L2" s="227" t="s">
        <v>55</v>
      </c>
      <c r="M2" s="227"/>
      <c r="N2" s="227"/>
      <c r="O2" s="227"/>
      <c r="P2" s="227" t="s">
        <v>94</v>
      </c>
      <c r="Q2" s="228" t="s">
        <v>95</v>
      </c>
      <c r="R2" s="227" t="s">
        <v>60</v>
      </c>
      <c r="S2" s="227" t="s">
        <v>96</v>
      </c>
      <c r="T2" s="227" t="s">
        <v>97</v>
      </c>
      <c r="U2" s="229" t="s">
        <v>59</v>
      </c>
      <c r="V2" s="229"/>
      <c r="W2" s="7"/>
      <c r="X2" s="7"/>
      <c r="Y2" s="7"/>
      <c r="Z2" s="163" t="s">
        <v>8</v>
      </c>
      <c r="AA2" s="163" t="s">
        <v>9</v>
      </c>
      <c r="AB2" s="193" t="s">
        <v>91</v>
      </c>
      <c r="AC2" s="165" t="s">
        <v>5</v>
      </c>
      <c r="AD2" s="166" t="s">
        <v>6</v>
      </c>
      <c r="AE2" s="164" t="s">
        <v>38</v>
      </c>
      <c r="AF2" s="247"/>
      <c r="AG2" s="249"/>
      <c r="AH2" s="220" t="s">
        <v>4</v>
      </c>
      <c r="AI2" s="221" t="s">
        <v>37</v>
      </c>
      <c r="AK2" s="1"/>
      <c r="AM2" s="1"/>
    </row>
    <row r="3" spans="1:39" ht="13.5" thickTop="1">
      <c r="A3" s="76">
        <v>1</v>
      </c>
      <c r="B3" s="8"/>
      <c r="C3" s="9"/>
      <c r="D3" s="10"/>
      <c r="E3" s="181"/>
      <c r="F3" s="181"/>
      <c r="G3" s="181"/>
      <c r="H3" s="181"/>
      <c r="I3" s="181"/>
      <c r="J3" s="181"/>
      <c r="K3" s="181"/>
      <c r="L3" s="11"/>
      <c r="M3" s="11"/>
      <c r="N3" s="11"/>
      <c r="O3" s="11"/>
      <c r="P3" s="11"/>
      <c r="Q3" s="11"/>
      <c r="R3" s="11"/>
      <c r="S3" s="181"/>
      <c r="T3" s="11"/>
      <c r="U3" s="11"/>
      <c r="V3" s="11"/>
      <c r="W3" s="11"/>
      <c r="X3" s="11"/>
      <c r="Y3" s="11"/>
      <c r="Z3" s="12"/>
      <c r="AA3" s="12"/>
      <c r="AB3" s="6"/>
      <c r="AC3" s="18"/>
      <c r="AD3" s="8"/>
      <c r="AE3" s="20">
        <f>SUM(AC3:AD3)</f>
        <v>0</v>
      </c>
      <c r="AF3" s="21" t="str">
        <f t="shared" ref="AF3:AF32" si="0">IF(SUMIF(D3:Y3,1)=0," ",SUMIF(D3:Y3,1))</f>
        <v xml:space="preserve"> </v>
      </c>
      <c r="AG3" s="22" t="str">
        <f t="shared" ref="AG3:AG32" si="1">IF(COUNTIF(D3:Y3,0)=0," ",COUNTIF(D3:Y3,0))</f>
        <v xml:space="preserve"> </v>
      </c>
      <c r="AH3" s="26" t="str">
        <f>IF(AG3=" ",IF(AF3=" ",IF(AB3=0," ",AVERAGE(D3:N3)),1),0)</f>
        <v xml:space="preserve"> </v>
      </c>
      <c r="AI3" s="22" t="str">
        <f>IF(AH3=" "," ",IF(AH3&gt;=4.5,"Одличан",IF(AH3&gt;=3.5,"Врло добар",IF(AH3&gt;=2.5,"Добар",IF(AH3&gt;=1.5,"Довољан",IF(AH3&gt;=1,"Недовољан","Неоцењен"))))))</f>
        <v xml:space="preserve"> </v>
      </c>
      <c r="AK3" t="str">
        <f>IF(AG3=" ",AF3,0)</f>
        <v xml:space="preserve"> </v>
      </c>
    </row>
    <row r="4" spans="1:39">
      <c r="A4" s="121">
        <v>2</v>
      </c>
      <c r="B4" s="122"/>
      <c r="C4" s="123"/>
      <c r="D4" s="124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78"/>
      <c r="AA4" s="178"/>
      <c r="AB4" s="127"/>
      <c r="AC4" s="128"/>
      <c r="AD4" s="122"/>
      <c r="AE4" s="129">
        <f t="shared" ref="AE4:AE32" si="2">SUM(AC4:AD4)</f>
        <v>0</v>
      </c>
      <c r="AF4" s="130" t="str">
        <f t="shared" si="0"/>
        <v xml:space="preserve"> </v>
      </c>
      <c r="AG4" s="131" t="str">
        <f t="shared" si="1"/>
        <v xml:space="preserve"> </v>
      </c>
      <c r="AH4" s="218" t="str">
        <f t="shared" ref="AH4:AH32" si="3">IF(AG4=" ",IF(AF4=" ",IF(AB4=0," ",AVERAGE(D4:N4)),1),0)</f>
        <v xml:space="preserve"> </v>
      </c>
      <c r="AI4" s="131" t="str">
        <f t="shared" ref="AI4:AI32" si="4">IF(AH4=" "," ",IF(AH4&gt;=4.5,"Одличан",IF(AH4&gt;=3.5,"Врло добар",IF(AH4&gt;=2.5,"Добар",IF(AH4&gt;=1.5,"Довољан",IF(AH4&gt;=1,"Недовољан","Неоцењен"))))))</f>
        <v xml:space="preserve"> </v>
      </c>
      <c r="AK4" t="str">
        <f t="shared" ref="AK4:AK32" si="5">IF(AG4=" ",AF4,0)</f>
        <v xml:space="preserve"> </v>
      </c>
    </row>
    <row r="5" spans="1:39">
      <c r="A5" s="82">
        <v>3</v>
      </c>
      <c r="B5" s="13"/>
      <c r="C5" s="14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5"/>
      <c r="AA5" s="5"/>
      <c r="AB5" s="17"/>
      <c r="AC5" s="19"/>
      <c r="AD5" s="13"/>
      <c r="AE5" s="23">
        <f t="shared" si="2"/>
        <v>0</v>
      </c>
      <c r="AF5" s="24" t="str">
        <f t="shared" si="0"/>
        <v xml:space="preserve"> </v>
      </c>
      <c r="AG5" s="25" t="str">
        <f t="shared" si="1"/>
        <v xml:space="preserve"> </v>
      </c>
      <c r="AH5" s="26" t="str">
        <f t="shared" si="3"/>
        <v xml:space="preserve"> </v>
      </c>
      <c r="AI5" s="25" t="str">
        <f t="shared" si="4"/>
        <v xml:space="preserve"> </v>
      </c>
      <c r="AK5" t="str">
        <f t="shared" si="5"/>
        <v xml:space="preserve"> </v>
      </c>
    </row>
    <row r="6" spans="1:39">
      <c r="A6" s="121">
        <v>4</v>
      </c>
      <c r="B6" s="122"/>
      <c r="C6" s="123"/>
      <c r="D6" s="12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6"/>
      <c r="AA6" s="178"/>
      <c r="AB6" s="127"/>
      <c r="AC6" s="128"/>
      <c r="AD6" s="122"/>
      <c r="AE6" s="129">
        <f t="shared" si="2"/>
        <v>0</v>
      </c>
      <c r="AF6" s="130" t="str">
        <f t="shared" si="0"/>
        <v xml:space="preserve"> </v>
      </c>
      <c r="AG6" s="131" t="str">
        <f t="shared" si="1"/>
        <v xml:space="preserve"> </v>
      </c>
      <c r="AH6" s="218" t="str">
        <f t="shared" si="3"/>
        <v xml:space="preserve"> </v>
      </c>
      <c r="AI6" s="131" t="str">
        <f t="shared" si="4"/>
        <v xml:space="preserve"> </v>
      </c>
      <c r="AK6" t="str">
        <f t="shared" si="5"/>
        <v xml:space="preserve"> </v>
      </c>
    </row>
    <row r="7" spans="1:39">
      <c r="A7" s="82">
        <v>5</v>
      </c>
      <c r="B7" s="13"/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5"/>
      <c r="AA7" s="5"/>
      <c r="AB7" s="17"/>
      <c r="AC7" s="19"/>
      <c r="AD7" s="13"/>
      <c r="AE7" s="25">
        <f t="shared" si="2"/>
        <v>0</v>
      </c>
      <c r="AF7" s="24" t="str">
        <f t="shared" si="0"/>
        <v xml:space="preserve"> </v>
      </c>
      <c r="AG7" s="25" t="str">
        <f t="shared" si="1"/>
        <v xml:space="preserve"> </v>
      </c>
      <c r="AH7" s="26" t="str">
        <f t="shared" si="3"/>
        <v xml:space="preserve"> </v>
      </c>
      <c r="AI7" s="25" t="str">
        <f t="shared" si="4"/>
        <v xml:space="preserve"> </v>
      </c>
      <c r="AK7" t="str">
        <f t="shared" si="5"/>
        <v xml:space="preserve"> </v>
      </c>
    </row>
    <row r="8" spans="1:39">
      <c r="A8" s="121">
        <v>6</v>
      </c>
      <c r="B8" s="122"/>
      <c r="C8" s="123"/>
      <c r="D8" s="124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6"/>
      <c r="AA8" s="178"/>
      <c r="AB8" s="127"/>
      <c r="AC8" s="128"/>
      <c r="AD8" s="122"/>
      <c r="AE8" s="132">
        <f t="shared" si="2"/>
        <v>0</v>
      </c>
      <c r="AF8" s="130" t="str">
        <f t="shared" si="0"/>
        <v xml:space="preserve"> </v>
      </c>
      <c r="AG8" s="131" t="str">
        <f t="shared" si="1"/>
        <v xml:space="preserve"> </v>
      </c>
      <c r="AH8" s="218" t="str">
        <f t="shared" si="3"/>
        <v xml:space="preserve"> </v>
      </c>
      <c r="AI8" s="131" t="str">
        <f t="shared" si="4"/>
        <v xml:space="preserve"> </v>
      </c>
      <c r="AK8" t="str">
        <f t="shared" si="5"/>
        <v xml:space="preserve"> </v>
      </c>
    </row>
    <row r="9" spans="1:39">
      <c r="A9" s="82">
        <v>7</v>
      </c>
      <c r="B9" s="13"/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5"/>
      <c r="AA9" s="5"/>
      <c r="AB9" s="17"/>
      <c r="AC9" s="19"/>
      <c r="AD9" s="13"/>
      <c r="AE9" s="23">
        <f t="shared" si="2"/>
        <v>0</v>
      </c>
      <c r="AF9" s="24" t="str">
        <f t="shared" si="0"/>
        <v xml:space="preserve"> </v>
      </c>
      <c r="AG9" s="25" t="str">
        <f t="shared" si="1"/>
        <v xml:space="preserve"> </v>
      </c>
      <c r="AH9" s="26" t="str">
        <f t="shared" si="3"/>
        <v xml:space="preserve"> </v>
      </c>
      <c r="AI9" s="25" t="str">
        <f t="shared" si="4"/>
        <v xml:space="preserve"> </v>
      </c>
      <c r="AK9" t="str">
        <f t="shared" si="5"/>
        <v xml:space="preserve"> </v>
      </c>
    </row>
    <row r="10" spans="1:39">
      <c r="A10" s="121">
        <v>8</v>
      </c>
      <c r="B10" s="122"/>
      <c r="C10" s="123"/>
      <c r="D10" s="124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6"/>
      <c r="AA10" s="178"/>
      <c r="AB10" s="127"/>
      <c r="AC10" s="128"/>
      <c r="AD10" s="122"/>
      <c r="AE10" s="129">
        <f t="shared" si="2"/>
        <v>0</v>
      </c>
      <c r="AF10" s="130" t="str">
        <f t="shared" si="0"/>
        <v xml:space="preserve"> </v>
      </c>
      <c r="AG10" s="131" t="str">
        <f t="shared" si="1"/>
        <v xml:space="preserve"> </v>
      </c>
      <c r="AH10" s="218" t="str">
        <f t="shared" si="3"/>
        <v xml:space="preserve"> </v>
      </c>
      <c r="AI10" s="131" t="str">
        <f t="shared" si="4"/>
        <v xml:space="preserve"> </v>
      </c>
      <c r="AK10" t="str">
        <f t="shared" si="5"/>
        <v xml:space="preserve"> </v>
      </c>
    </row>
    <row r="11" spans="1:39">
      <c r="A11" s="82">
        <v>9</v>
      </c>
      <c r="B11" s="13"/>
      <c r="C11" s="14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5"/>
      <c r="AA11" s="5"/>
      <c r="AB11" s="17"/>
      <c r="AC11" s="19"/>
      <c r="AD11" s="13"/>
      <c r="AE11" s="23">
        <f t="shared" si="2"/>
        <v>0</v>
      </c>
      <c r="AF11" s="24" t="str">
        <f t="shared" si="0"/>
        <v xml:space="preserve"> </v>
      </c>
      <c r="AG11" s="25" t="str">
        <f t="shared" si="1"/>
        <v xml:space="preserve"> </v>
      </c>
      <c r="AH11" s="26" t="str">
        <f t="shared" si="3"/>
        <v xml:space="preserve"> </v>
      </c>
      <c r="AI11" s="25" t="str">
        <f t="shared" si="4"/>
        <v xml:space="preserve"> </v>
      </c>
      <c r="AK11" t="str">
        <f t="shared" si="5"/>
        <v xml:space="preserve"> </v>
      </c>
    </row>
    <row r="12" spans="1:39">
      <c r="A12" s="121">
        <v>10</v>
      </c>
      <c r="B12" s="122"/>
      <c r="C12" s="123"/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6"/>
      <c r="AA12" s="178"/>
      <c r="AB12" s="127"/>
      <c r="AC12" s="128"/>
      <c r="AD12" s="122"/>
      <c r="AE12" s="129">
        <f t="shared" si="2"/>
        <v>0</v>
      </c>
      <c r="AF12" s="130" t="str">
        <f t="shared" si="0"/>
        <v xml:space="preserve"> </v>
      </c>
      <c r="AG12" s="131" t="str">
        <f t="shared" si="1"/>
        <v xml:space="preserve"> </v>
      </c>
      <c r="AH12" s="218" t="str">
        <f t="shared" si="3"/>
        <v xml:space="preserve"> </v>
      </c>
      <c r="AI12" s="131" t="str">
        <f t="shared" si="4"/>
        <v xml:space="preserve"> </v>
      </c>
      <c r="AK12" t="str">
        <f t="shared" si="5"/>
        <v xml:space="preserve"> </v>
      </c>
    </row>
    <row r="13" spans="1:39">
      <c r="A13" s="82">
        <v>11</v>
      </c>
      <c r="B13" s="13"/>
      <c r="C13" s="14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5"/>
      <c r="AA13" s="5"/>
      <c r="AB13" s="17"/>
      <c r="AC13" s="19"/>
      <c r="AD13" s="13"/>
      <c r="AE13" s="23">
        <f t="shared" si="2"/>
        <v>0</v>
      </c>
      <c r="AF13" s="24" t="str">
        <f t="shared" si="0"/>
        <v xml:space="preserve"> </v>
      </c>
      <c r="AG13" s="25" t="str">
        <f t="shared" si="1"/>
        <v xml:space="preserve"> </v>
      </c>
      <c r="AH13" s="26" t="str">
        <f t="shared" si="3"/>
        <v xml:space="preserve"> </v>
      </c>
      <c r="AI13" s="25" t="str">
        <f t="shared" si="4"/>
        <v xml:space="preserve"> </v>
      </c>
      <c r="AK13" t="str">
        <f t="shared" si="5"/>
        <v xml:space="preserve"> </v>
      </c>
    </row>
    <row r="14" spans="1:39">
      <c r="A14" s="121">
        <v>12</v>
      </c>
      <c r="B14" s="122"/>
      <c r="C14" s="123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6"/>
      <c r="AA14" s="178"/>
      <c r="AB14" s="127"/>
      <c r="AC14" s="128"/>
      <c r="AD14" s="122"/>
      <c r="AE14" s="131">
        <f t="shared" si="2"/>
        <v>0</v>
      </c>
      <c r="AF14" s="130" t="str">
        <f t="shared" si="0"/>
        <v xml:space="preserve"> </v>
      </c>
      <c r="AG14" s="131" t="str">
        <f t="shared" si="1"/>
        <v xml:space="preserve"> </v>
      </c>
      <c r="AH14" s="218" t="str">
        <f t="shared" si="3"/>
        <v xml:space="preserve"> </v>
      </c>
      <c r="AI14" s="131" t="str">
        <f t="shared" si="4"/>
        <v xml:space="preserve"> </v>
      </c>
      <c r="AK14" t="str">
        <f t="shared" si="5"/>
        <v xml:space="preserve"> </v>
      </c>
    </row>
    <row r="15" spans="1:39">
      <c r="A15" s="82">
        <v>13</v>
      </c>
      <c r="B15" s="13"/>
      <c r="C15" s="14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5"/>
      <c r="AA15" s="5"/>
      <c r="AB15" s="17"/>
      <c r="AC15" s="19"/>
      <c r="AD15" s="13"/>
      <c r="AE15" s="25">
        <f t="shared" si="2"/>
        <v>0</v>
      </c>
      <c r="AF15" s="24" t="str">
        <f t="shared" si="0"/>
        <v xml:space="preserve"> </v>
      </c>
      <c r="AG15" s="25" t="str">
        <f t="shared" si="1"/>
        <v xml:space="preserve"> </v>
      </c>
      <c r="AH15" s="26" t="str">
        <f t="shared" si="3"/>
        <v xml:space="preserve"> </v>
      </c>
      <c r="AI15" s="27" t="str">
        <f t="shared" si="4"/>
        <v xml:space="preserve"> </v>
      </c>
      <c r="AK15" t="str">
        <f t="shared" si="5"/>
        <v xml:space="preserve"> </v>
      </c>
    </row>
    <row r="16" spans="1:39">
      <c r="A16" s="121">
        <v>14</v>
      </c>
      <c r="B16" s="122"/>
      <c r="C16" s="123"/>
      <c r="D16" s="124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6"/>
      <c r="AA16" s="178"/>
      <c r="AB16" s="127"/>
      <c r="AC16" s="128"/>
      <c r="AD16" s="122"/>
      <c r="AE16" s="132">
        <f t="shared" si="2"/>
        <v>0</v>
      </c>
      <c r="AF16" s="130" t="str">
        <f t="shared" si="0"/>
        <v xml:space="preserve"> </v>
      </c>
      <c r="AG16" s="131" t="str">
        <f t="shared" si="1"/>
        <v xml:space="preserve"> </v>
      </c>
      <c r="AH16" s="218" t="str">
        <f t="shared" si="3"/>
        <v xml:space="preserve"> </v>
      </c>
      <c r="AI16" s="129" t="str">
        <f t="shared" si="4"/>
        <v xml:space="preserve"> </v>
      </c>
      <c r="AK16" t="str">
        <f t="shared" si="5"/>
        <v xml:space="preserve"> </v>
      </c>
    </row>
    <row r="17" spans="1:37">
      <c r="A17" s="82">
        <v>15</v>
      </c>
      <c r="B17" s="13"/>
      <c r="C17" s="14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5"/>
      <c r="AA17" s="5"/>
      <c r="AB17" s="17"/>
      <c r="AC17" s="19"/>
      <c r="AD17" s="13"/>
      <c r="AE17" s="23">
        <f t="shared" si="2"/>
        <v>0</v>
      </c>
      <c r="AF17" s="24" t="str">
        <f t="shared" si="0"/>
        <v xml:space="preserve"> </v>
      </c>
      <c r="AG17" s="25" t="str">
        <f t="shared" si="1"/>
        <v xml:space="preserve"> </v>
      </c>
      <c r="AH17" s="26" t="str">
        <f t="shared" si="3"/>
        <v xml:space="preserve"> </v>
      </c>
      <c r="AI17" s="23" t="str">
        <f t="shared" si="4"/>
        <v xml:space="preserve"> </v>
      </c>
      <c r="AK17" t="str">
        <f t="shared" si="5"/>
        <v xml:space="preserve"> </v>
      </c>
    </row>
    <row r="18" spans="1:37">
      <c r="A18" s="121">
        <v>16</v>
      </c>
      <c r="B18" s="122"/>
      <c r="C18" s="123"/>
      <c r="D18" s="124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78"/>
      <c r="AB18" s="127"/>
      <c r="AC18" s="128"/>
      <c r="AD18" s="122"/>
      <c r="AE18" s="129">
        <f t="shared" si="2"/>
        <v>0</v>
      </c>
      <c r="AF18" s="130" t="str">
        <f t="shared" si="0"/>
        <v xml:space="preserve"> </v>
      </c>
      <c r="AG18" s="131" t="str">
        <f t="shared" si="1"/>
        <v xml:space="preserve"> </v>
      </c>
      <c r="AH18" s="218" t="str">
        <f t="shared" si="3"/>
        <v xml:space="preserve"> </v>
      </c>
      <c r="AI18" s="129" t="str">
        <f t="shared" si="4"/>
        <v xml:space="preserve"> </v>
      </c>
      <c r="AK18" t="str">
        <f t="shared" si="5"/>
        <v xml:space="preserve"> </v>
      </c>
    </row>
    <row r="19" spans="1:37">
      <c r="A19" s="82">
        <v>17</v>
      </c>
      <c r="B19" s="13"/>
      <c r="C19" s="14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5"/>
      <c r="AA19" s="5"/>
      <c r="AB19" s="17"/>
      <c r="AC19" s="19"/>
      <c r="AD19" s="13"/>
      <c r="AE19" s="23">
        <f t="shared" si="2"/>
        <v>0</v>
      </c>
      <c r="AF19" s="24" t="str">
        <f t="shared" si="0"/>
        <v xml:space="preserve"> </v>
      </c>
      <c r="AG19" s="25" t="str">
        <f t="shared" si="1"/>
        <v xml:space="preserve"> </v>
      </c>
      <c r="AH19" s="26" t="str">
        <f t="shared" si="3"/>
        <v xml:space="preserve"> </v>
      </c>
      <c r="AI19" s="23" t="str">
        <f t="shared" si="4"/>
        <v xml:space="preserve"> </v>
      </c>
      <c r="AK19" t="str">
        <f t="shared" si="5"/>
        <v xml:space="preserve"> </v>
      </c>
    </row>
    <row r="20" spans="1:37">
      <c r="A20" s="121">
        <v>18</v>
      </c>
      <c r="B20" s="122"/>
      <c r="C20" s="123"/>
      <c r="D20" s="124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6"/>
      <c r="AA20" s="178"/>
      <c r="AB20" s="127"/>
      <c r="AC20" s="128"/>
      <c r="AD20" s="188"/>
      <c r="AE20" s="131">
        <f t="shared" si="2"/>
        <v>0</v>
      </c>
      <c r="AF20" s="130" t="str">
        <f t="shared" si="0"/>
        <v xml:space="preserve"> </v>
      </c>
      <c r="AG20" s="131" t="str">
        <f t="shared" si="1"/>
        <v xml:space="preserve"> </v>
      </c>
      <c r="AH20" s="218" t="str">
        <f t="shared" si="3"/>
        <v xml:space="preserve"> </v>
      </c>
      <c r="AI20" s="129" t="str">
        <f t="shared" si="4"/>
        <v xml:space="preserve"> </v>
      </c>
      <c r="AK20" t="str">
        <f t="shared" si="5"/>
        <v xml:space="preserve"> </v>
      </c>
    </row>
    <row r="21" spans="1:37">
      <c r="A21" s="82">
        <v>19</v>
      </c>
      <c r="B21" s="13"/>
      <c r="C21" s="14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5"/>
      <c r="AA21" s="5"/>
      <c r="AB21" s="17"/>
      <c r="AC21" s="19"/>
      <c r="AD21" s="13"/>
      <c r="AE21" s="27">
        <f t="shared" si="2"/>
        <v>0</v>
      </c>
      <c r="AF21" s="24" t="str">
        <f t="shared" si="0"/>
        <v xml:space="preserve"> </v>
      </c>
      <c r="AG21" s="25" t="str">
        <f t="shared" si="1"/>
        <v xml:space="preserve"> </v>
      </c>
      <c r="AH21" s="26" t="str">
        <f t="shared" si="3"/>
        <v xml:space="preserve"> </v>
      </c>
      <c r="AI21" s="25" t="str">
        <f t="shared" si="4"/>
        <v xml:space="preserve"> </v>
      </c>
      <c r="AK21" t="str">
        <f t="shared" si="5"/>
        <v xml:space="preserve"> </v>
      </c>
    </row>
    <row r="22" spans="1:37">
      <c r="A22" s="121">
        <v>20</v>
      </c>
      <c r="B22" s="122"/>
      <c r="C22" s="123"/>
      <c r="D22" s="124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6"/>
      <c r="AA22" s="178"/>
      <c r="AB22" s="127"/>
      <c r="AC22" s="128"/>
      <c r="AD22" s="122"/>
      <c r="AE22" s="129">
        <f t="shared" si="2"/>
        <v>0</v>
      </c>
      <c r="AF22" s="130" t="str">
        <f t="shared" si="0"/>
        <v xml:space="preserve"> </v>
      </c>
      <c r="AG22" s="131" t="str">
        <f t="shared" si="1"/>
        <v xml:space="preserve"> </v>
      </c>
      <c r="AH22" s="218" t="str">
        <f t="shared" si="3"/>
        <v xml:space="preserve"> </v>
      </c>
      <c r="AI22" s="132" t="str">
        <f t="shared" si="4"/>
        <v xml:space="preserve"> </v>
      </c>
      <c r="AK22" t="str">
        <f t="shared" si="5"/>
        <v xml:space="preserve"> </v>
      </c>
    </row>
    <row r="23" spans="1:37">
      <c r="A23" s="82">
        <v>21</v>
      </c>
      <c r="B23" s="13"/>
      <c r="C23" s="14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5"/>
      <c r="AA23" s="5"/>
      <c r="AB23" s="17"/>
      <c r="AC23" s="19"/>
      <c r="AD23" s="13"/>
      <c r="AE23" s="25">
        <f t="shared" si="2"/>
        <v>0</v>
      </c>
      <c r="AF23" s="24" t="str">
        <f t="shared" si="0"/>
        <v xml:space="preserve"> </v>
      </c>
      <c r="AG23" s="25" t="str">
        <f t="shared" si="1"/>
        <v xml:space="preserve"> </v>
      </c>
      <c r="AH23" s="26" t="str">
        <f t="shared" si="3"/>
        <v xml:space="preserve"> </v>
      </c>
      <c r="AI23" s="23" t="str">
        <f t="shared" si="4"/>
        <v xml:space="preserve"> </v>
      </c>
      <c r="AK23" t="str">
        <f t="shared" si="5"/>
        <v xml:space="preserve"> </v>
      </c>
    </row>
    <row r="24" spans="1:37">
      <c r="A24" s="121">
        <v>22</v>
      </c>
      <c r="B24" s="122"/>
      <c r="C24" s="123"/>
      <c r="D24" s="124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78"/>
      <c r="AB24" s="127"/>
      <c r="AC24" s="128"/>
      <c r="AD24" s="122"/>
      <c r="AE24" s="132">
        <f t="shared" si="2"/>
        <v>0</v>
      </c>
      <c r="AF24" s="130" t="str">
        <f t="shared" si="0"/>
        <v xml:space="preserve"> </v>
      </c>
      <c r="AG24" s="131" t="str">
        <f t="shared" si="1"/>
        <v xml:space="preserve"> </v>
      </c>
      <c r="AH24" s="218" t="str">
        <f t="shared" si="3"/>
        <v xml:space="preserve"> </v>
      </c>
      <c r="AI24" s="131" t="str">
        <f t="shared" si="4"/>
        <v xml:space="preserve"> </v>
      </c>
      <c r="AK24" t="str">
        <f t="shared" si="5"/>
        <v xml:space="preserve"> </v>
      </c>
    </row>
    <row r="25" spans="1:37">
      <c r="A25" s="82">
        <v>23</v>
      </c>
      <c r="B25" s="13"/>
      <c r="C25" s="14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5"/>
      <c r="AA25" s="5"/>
      <c r="AB25" s="17"/>
      <c r="AC25" s="19"/>
      <c r="AD25" s="13"/>
      <c r="AE25" s="23">
        <f t="shared" si="2"/>
        <v>0</v>
      </c>
      <c r="AF25" s="24" t="str">
        <f t="shared" si="0"/>
        <v xml:space="preserve"> </v>
      </c>
      <c r="AG25" s="25" t="str">
        <f t="shared" si="1"/>
        <v xml:space="preserve"> </v>
      </c>
      <c r="AH25" s="26" t="str">
        <f t="shared" si="3"/>
        <v xml:space="preserve"> </v>
      </c>
      <c r="AI25" s="25" t="str">
        <f t="shared" si="4"/>
        <v xml:space="preserve"> </v>
      </c>
      <c r="AK25" t="str">
        <f t="shared" si="5"/>
        <v xml:space="preserve"> </v>
      </c>
    </row>
    <row r="26" spans="1:37">
      <c r="A26" s="121">
        <v>24</v>
      </c>
      <c r="B26" s="122"/>
      <c r="C26" s="123"/>
      <c r="D26" s="124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178"/>
      <c r="AB26" s="127"/>
      <c r="AC26" s="128"/>
      <c r="AD26" s="122"/>
      <c r="AE26" s="129">
        <f t="shared" si="2"/>
        <v>0</v>
      </c>
      <c r="AF26" s="130" t="str">
        <f t="shared" si="0"/>
        <v xml:space="preserve"> </v>
      </c>
      <c r="AG26" s="131" t="str">
        <f t="shared" si="1"/>
        <v xml:space="preserve"> </v>
      </c>
      <c r="AH26" s="218" t="str">
        <f t="shared" si="3"/>
        <v xml:space="preserve"> </v>
      </c>
      <c r="AI26" s="132" t="str">
        <f t="shared" si="4"/>
        <v xml:space="preserve"> </v>
      </c>
      <c r="AK26" t="str">
        <f t="shared" si="5"/>
        <v xml:space="preserve"> </v>
      </c>
    </row>
    <row r="27" spans="1:37">
      <c r="A27" s="82">
        <v>25</v>
      </c>
      <c r="B27" s="13"/>
      <c r="C27" s="14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5"/>
      <c r="AA27" s="5"/>
      <c r="AB27" s="17"/>
      <c r="AC27" s="19"/>
      <c r="AD27" s="13"/>
      <c r="AE27" s="25">
        <f t="shared" si="2"/>
        <v>0</v>
      </c>
      <c r="AF27" s="24" t="str">
        <f t="shared" si="0"/>
        <v xml:space="preserve"> </v>
      </c>
      <c r="AG27" s="25" t="str">
        <f t="shared" si="1"/>
        <v xml:space="preserve"> </v>
      </c>
      <c r="AH27" s="26" t="str">
        <f t="shared" si="3"/>
        <v xml:space="preserve"> </v>
      </c>
      <c r="AI27" s="25" t="str">
        <f t="shared" si="4"/>
        <v xml:space="preserve"> </v>
      </c>
      <c r="AK27" t="str">
        <f t="shared" si="5"/>
        <v xml:space="preserve"> </v>
      </c>
    </row>
    <row r="28" spans="1:37">
      <c r="A28" s="121">
        <v>26</v>
      </c>
      <c r="B28" s="122"/>
      <c r="C28" s="123"/>
      <c r="D28" s="124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178"/>
      <c r="AB28" s="127"/>
      <c r="AC28" s="128"/>
      <c r="AD28" s="122"/>
      <c r="AE28" s="132">
        <f t="shared" si="2"/>
        <v>0</v>
      </c>
      <c r="AF28" s="130" t="str">
        <f t="shared" si="0"/>
        <v xml:space="preserve"> </v>
      </c>
      <c r="AG28" s="131" t="str">
        <f t="shared" si="1"/>
        <v xml:space="preserve"> </v>
      </c>
      <c r="AH28" s="218" t="str">
        <f t="shared" si="3"/>
        <v xml:space="preserve"> </v>
      </c>
      <c r="AI28" s="132" t="str">
        <f t="shared" si="4"/>
        <v xml:space="preserve"> </v>
      </c>
      <c r="AK28" t="str">
        <f t="shared" si="5"/>
        <v xml:space="preserve"> </v>
      </c>
    </row>
    <row r="29" spans="1:37">
      <c r="A29" s="82">
        <v>27</v>
      </c>
      <c r="B29" s="13"/>
      <c r="C29" s="14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5"/>
      <c r="AA29" s="5"/>
      <c r="AB29" s="17"/>
      <c r="AC29" s="19"/>
      <c r="AD29" s="13"/>
      <c r="AE29" s="23">
        <f t="shared" si="2"/>
        <v>0</v>
      </c>
      <c r="AF29" s="24" t="str">
        <f t="shared" si="0"/>
        <v xml:space="preserve"> </v>
      </c>
      <c r="AG29" s="25" t="str">
        <f t="shared" si="1"/>
        <v xml:space="preserve"> </v>
      </c>
      <c r="AH29" s="26" t="str">
        <f t="shared" si="3"/>
        <v xml:space="preserve"> </v>
      </c>
      <c r="AI29" s="23" t="str">
        <f t="shared" si="4"/>
        <v xml:space="preserve"> </v>
      </c>
      <c r="AK29" t="str">
        <f t="shared" si="5"/>
        <v xml:space="preserve"> </v>
      </c>
    </row>
    <row r="30" spans="1:37">
      <c r="A30" s="121">
        <v>28</v>
      </c>
      <c r="B30" s="122"/>
      <c r="C30" s="123"/>
      <c r="D30" s="124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178"/>
      <c r="AB30" s="127"/>
      <c r="AC30" s="128"/>
      <c r="AD30" s="122"/>
      <c r="AE30" s="129">
        <f t="shared" si="2"/>
        <v>0</v>
      </c>
      <c r="AF30" s="130" t="str">
        <f t="shared" si="0"/>
        <v xml:space="preserve"> </v>
      </c>
      <c r="AG30" s="131" t="str">
        <f t="shared" si="1"/>
        <v xml:space="preserve"> </v>
      </c>
      <c r="AH30" s="218" t="str">
        <f t="shared" si="3"/>
        <v xml:space="preserve"> </v>
      </c>
      <c r="AI30" s="129" t="str">
        <f t="shared" si="4"/>
        <v xml:space="preserve"> </v>
      </c>
      <c r="AK30" t="str">
        <f t="shared" si="5"/>
        <v xml:space="preserve"> </v>
      </c>
    </row>
    <row r="31" spans="1:37">
      <c r="A31" s="82">
        <v>29</v>
      </c>
      <c r="B31" s="13"/>
      <c r="C31" s="14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5"/>
      <c r="AA31" s="5"/>
      <c r="AB31" s="17"/>
      <c r="AC31" s="19"/>
      <c r="AD31" s="13"/>
      <c r="AE31" s="23">
        <f t="shared" si="2"/>
        <v>0</v>
      </c>
      <c r="AF31" s="24" t="str">
        <f t="shared" si="0"/>
        <v xml:space="preserve"> </v>
      </c>
      <c r="AG31" s="25" t="str">
        <f t="shared" si="1"/>
        <v xml:space="preserve"> </v>
      </c>
      <c r="AH31" s="26" t="str">
        <f t="shared" si="3"/>
        <v xml:space="preserve"> </v>
      </c>
      <c r="AI31" s="23" t="str">
        <f t="shared" si="4"/>
        <v xml:space="preserve"> </v>
      </c>
      <c r="AK31" t="str">
        <f t="shared" si="5"/>
        <v xml:space="preserve"> </v>
      </c>
    </row>
    <row r="32" spans="1:37" ht="13.5" thickBot="1">
      <c r="A32" s="121">
        <v>30</v>
      </c>
      <c r="B32" s="206"/>
      <c r="C32" s="134"/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3"/>
      <c r="AA32" s="179"/>
      <c r="AB32" s="207"/>
      <c r="AC32" s="128"/>
      <c r="AD32" s="122"/>
      <c r="AE32" s="129">
        <f t="shared" si="2"/>
        <v>0</v>
      </c>
      <c r="AF32" s="130" t="str">
        <f t="shared" si="0"/>
        <v xml:space="preserve"> </v>
      </c>
      <c r="AG32" s="131" t="str">
        <f t="shared" si="1"/>
        <v xml:space="preserve"> </v>
      </c>
      <c r="AH32" s="218" t="str">
        <f t="shared" si="3"/>
        <v xml:space="preserve"> </v>
      </c>
      <c r="AI32" s="129" t="str">
        <f t="shared" si="4"/>
        <v xml:space="preserve"> </v>
      </c>
      <c r="AK32" t="str">
        <f t="shared" si="5"/>
        <v xml:space="preserve"> </v>
      </c>
    </row>
    <row r="33" spans="1:35" ht="14.25" thickTop="1" thickBot="1">
      <c r="A33" s="2"/>
      <c r="B33" s="237" t="s">
        <v>104</v>
      </c>
      <c r="AC33" s="28">
        <f>SUM(AC3:AC32)</f>
        <v>0</v>
      </c>
      <c r="AD33" s="28">
        <f>SUM(AD3:AD32)</f>
        <v>0</v>
      </c>
      <c r="AE33" s="28">
        <f>SUM(AE3:AE32)</f>
        <v>0</v>
      </c>
      <c r="AF33" s="28">
        <f>SUM(AF3:AF32)</f>
        <v>0</v>
      </c>
      <c r="AG33" s="28">
        <f>SUM(AG3:AG32)</f>
        <v>0</v>
      </c>
      <c r="AH33" s="167"/>
      <c r="AI33" s="243" t="s">
        <v>106</v>
      </c>
    </row>
    <row r="34" spans="1:35" ht="14.25" customHeight="1" thickTop="1" thickBot="1">
      <c r="A34" s="1"/>
      <c r="B34" s="1"/>
      <c r="AC34" s="1"/>
      <c r="AD34" s="1"/>
      <c r="AE34" s="1"/>
      <c r="AF34" s="2"/>
      <c r="AG34" s="1"/>
      <c r="AH34" s="1"/>
      <c r="AI34" s="1"/>
    </row>
    <row r="35" spans="1:35" ht="15" customHeight="1" thickTop="1">
      <c r="A35" s="250" t="str">
        <f>A1</f>
        <v>IV разред</v>
      </c>
      <c r="B35" s="251"/>
      <c r="C35" s="252"/>
      <c r="D35" s="253" t="s">
        <v>0</v>
      </c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5"/>
      <c r="AC35" s="256" t="s">
        <v>1</v>
      </c>
      <c r="AD35" s="257"/>
      <c r="AE35" s="258"/>
      <c r="AF35" s="246" t="s">
        <v>3</v>
      </c>
      <c r="AG35" s="248" t="s">
        <v>2</v>
      </c>
      <c r="AH35" s="244" t="s">
        <v>89</v>
      </c>
      <c r="AI35" s="245"/>
    </row>
    <row r="36" spans="1:35" ht="135" customHeight="1" thickBot="1">
      <c r="A36" s="216" t="s">
        <v>7</v>
      </c>
      <c r="B36" s="217" t="s">
        <v>49</v>
      </c>
      <c r="C36" s="217" t="s">
        <v>50</v>
      </c>
      <c r="D36" s="225" t="s">
        <v>51</v>
      </c>
      <c r="E36" s="225"/>
      <c r="F36" s="226" t="s">
        <v>86</v>
      </c>
      <c r="G36" s="163" t="s">
        <v>54</v>
      </c>
      <c r="H36" s="163" t="s">
        <v>92</v>
      </c>
      <c r="I36" s="163" t="s">
        <v>93</v>
      </c>
      <c r="J36" s="163" t="s">
        <v>52</v>
      </c>
      <c r="K36" s="163" t="s">
        <v>53</v>
      </c>
      <c r="L36" s="227" t="s">
        <v>55</v>
      </c>
      <c r="M36" s="227"/>
      <c r="N36" s="227"/>
      <c r="O36" s="227"/>
      <c r="P36" s="227" t="s">
        <v>94</v>
      </c>
      <c r="Q36" s="228" t="s">
        <v>95</v>
      </c>
      <c r="R36" s="227" t="s">
        <v>60</v>
      </c>
      <c r="S36" s="227" t="s">
        <v>96</v>
      </c>
      <c r="T36" s="227" t="s">
        <v>97</v>
      </c>
      <c r="U36" s="229" t="s">
        <v>59</v>
      </c>
      <c r="V36" s="229"/>
      <c r="W36" s="7"/>
      <c r="X36" s="7"/>
      <c r="Y36" s="7"/>
      <c r="Z36" s="163" t="s">
        <v>8</v>
      </c>
      <c r="AA36" s="163" t="s">
        <v>9</v>
      </c>
      <c r="AB36" s="193" t="s">
        <v>91</v>
      </c>
      <c r="AC36" s="165" t="s">
        <v>5</v>
      </c>
      <c r="AD36" s="166" t="s">
        <v>6</v>
      </c>
      <c r="AE36" s="164" t="s">
        <v>38</v>
      </c>
      <c r="AF36" s="247"/>
      <c r="AG36" s="249"/>
      <c r="AH36" s="220" t="s">
        <v>4</v>
      </c>
      <c r="AI36" s="221" t="s">
        <v>37</v>
      </c>
    </row>
    <row r="37" spans="1:35" ht="13.5" thickTop="1">
      <c r="A37" s="76">
        <v>1</v>
      </c>
      <c r="B37" s="208"/>
      <c r="C37" s="209"/>
      <c r="D37" s="1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1"/>
      <c r="X37" s="11"/>
      <c r="Y37" s="11"/>
      <c r="Z37" s="12"/>
      <c r="AA37" s="12"/>
      <c r="AB37" s="182"/>
      <c r="AC37" s="18"/>
      <c r="AD37" s="8"/>
      <c r="AE37" s="20">
        <f>SUM(AC37:AD37)</f>
        <v>0</v>
      </c>
      <c r="AF37" s="21" t="str">
        <f t="shared" ref="AF37:AF66" si="6">IF(SUMIF(D37:Y37,1)=0," ",SUMIF(D37:Y37,1))</f>
        <v xml:space="preserve"> </v>
      </c>
      <c r="AG37" s="22" t="str">
        <f t="shared" ref="AG37:AG66" si="7">IF(COUNTIF(D37:Y37,0)=0," ",COUNTIF(D37:Y37,0))</f>
        <v xml:space="preserve"> </v>
      </c>
      <c r="AH37" s="189" t="str">
        <f>IF(AG37=" ",IF(AF37=" ",IF(AB37=0," ",AVERAGE(D37:N37)),1),0)</f>
        <v xml:space="preserve"> </v>
      </c>
      <c r="AI37" s="22" t="str">
        <f>IF(AH37=" "," ",IF(AH37&gt;=4.5,"Одличан",IF(AH37&gt;=3.5,"Врло добар",IF(AH37&gt;=2.5,"Добар",IF(AH37&gt;=1.5,"Довољан",IF(AH37&gt;=1,"Недовољан","Неоцењен"))))))</f>
        <v xml:space="preserve"> </v>
      </c>
    </row>
    <row r="38" spans="1:35">
      <c r="A38" s="121">
        <v>2</v>
      </c>
      <c r="B38" s="210"/>
      <c r="C38" s="211"/>
      <c r="D38" s="124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78"/>
      <c r="AA38" s="178"/>
      <c r="AB38" s="127"/>
      <c r="AC38" s="128"/>
      <c r="AD38" s="122"/>
      <c r="AE38" s="129">
        <f t="shared" ref="AE38:AE66" si="8">SUM(AC38:AD38)</f>
        <v>0</v>
      </c>
      <c r="AF38" s="130" t="str">
        <f t="shared" si="6"/>
        <v xml:space="preserve"> </v>
      </c>
      <c r="AG38" s="131" t="str">
        <f t="shared" si="7"/>
        <v xml:space="preserve"> </v>
      </c>
      <c r="AH38" s="218" t="str">
        <f t="shared" ref="AH38:AH66" si="9">IF(AG38=" ",IF(AF38=" ",IF(AB38=0," ",AVERAGE(D38:N38)),1),0)</f>
        <v xml:space="preserve"> </v>
      </c>
      <c r="AI38" s="131" t="str">
        <f t="shared" ref="AI38:AI66" si="10">IF(AH38=" "," ",IF(AH38&gt;=4.5,"Одличан",IF(AH38&gt;=3.5,"Врло добар",IF(AH38&gt;=2.5,"Добар",IF(AH38&gt;=1.5,"Довољан",IF(AH38&gt;=1,"Недовољан","Неоцењен"))))))</f>
        <v xml:space="preserve"> </v>
      </c>
    </row>
    <row r="39" spans="1:35">
      <c r="A39" s="82">
        <v>3</v>
      </c>
      <c r="B39" s="212"/>
      <c r="C39" s="213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5"/>
      <c r="AA39" s="5"/>
      <c r="AB39" s="17"/>
      <c r="AC39" s="19"/>
      <c r="AD39" s="13"/>
      <c r="AE39" s="23">
        <f t="shared" si="8"/>
        <v>0</v>
      </c>
      <c r="AF39" s="24" t="str">
        <f t="shared" si="6"/>
        <v xml:space="preserve"> </v>
      </c>
      <c r="AG39" s="25" t="str">
        <f t="shared" si="7"/>
        <v xml:space="preserve"> </v>
      </c>
      <c r="AH39" s="26" t="str">
        <f t="shared" si="9"/>
        <v xml:space="preserve"> </v>
      </c>
      <c r="AI39" s="25" t="str">
        <f t="shared" si="10"/>
        <v xml:space="preserve"> </v>
      </c>
    </row>
    <row r="40" spans="1:35">
      <c r="A40" s="121">
        <v>4</v>
      </c>
      <c r="B40" s="210"/>
      <c r="C40" s="211"/>
      <c r="D40" s="124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6"/>
      <c r="AA40" s="178"/>
      <c r="AB40" s="127"/>
      <c r="AC40" s="128"/>
      <c r="AD40" s="122"/>
      <c r="AE40" s="129">
        <f t="shared" si="8"/>
        <v>0</v>
      </c>
      <c r="AF40" s="130" t="str">
        <f t="shared" si="6"/>
        <v xml:space="preserve"> </v>
      </c>
      <c r="AG40" s="131" t="str">
        <f t="shared" si="7"/>
        <v xml:space="preserve"> </v>
      </c>
      <c r="AH40" s="218" t="str">
        <f t="shared" si="9"/>
        <v xml:space="preserve"> </v>
      </c>
      <c r="AI40" s="131" t="str">
        <f t="shared" si="10"/>
        <v xml:space="preserve"> </v>
      </c>
    </row>
    <row r="41" spans="1:35">
      <c r="A41" s="82">
        <v>5</v>
      </c>
      <c r="B41" s="212"/>
      <c r="C41" s="213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5"/>
      <c r="AA41" s="5"/>
      <c r="AB41" s="17"/>
      <c r="AC41" s="19"/>
      <c r="AD41" s="13"/>
      <c r="AE41" s="25">
        <f t="shared" si="8"/>
        <v>0</v>
      </c>
      <c r="AF41" s="24" t="str">
        <f t="shared" si="6"/>
        <v xml:space="preserve"> </v>
      </c>
      <c r="AG41" s="25" t="str">
        <f t="shared" si="7"/>
        <v xml:space="preserve"> </v>
      </c>
      <c r="AH41" s="26" t="str">
        <f t="shared" si="9"/>
        <v xml:space="preserve"> </v>
      </c>
      <c r="AI41" s="25" t="str">
        <f t="shared" si="10"/>
        <v xml:space="preserve"> </v>
      </c>
    </row>
    <row r="42" spans="1:35">
      <c r="A42" s="121">
        <v>6</v>
      </c>
      <c r="B42" s="210"/>
      <c r="C42" s="211"/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6"/>
      <c r="AA42" s="178"/>
      <c r="AB42" s="127"/>
      <c r="AC42" s="128"/>
      <c r="AD42" s="122"/>
      <c r="AE42" s="132">
        <f t="shared" si="8"/>
        <v>0</v>
      </c>
      <c r="AF42" s="130" t="str">
        <f t="shared" si="6"/>
        <v xml:space="preserve"> </v>
      </c>
      <c r="AG42" s="131" t="str">
        <f t="shared" si="7"/>
        <v xml:space="preserve"> </v>
      </c>
      <c r="AH42" s="218" t="str">
        <f t="shared" si="9"/>
        <v xml:space="preserve"> </v>
      </c>
      <c r="AI42" s="131" t="str">
        <f t="shared" si="10"/>
        <v xml:space="preserve"> </v>
      </c>
    </row>
    <row r="43" spans="1:35">
      <c r="A43" s="82">
        <v>7</v>
      </c>
      <c r="B43" s="212"/>
      <c r="C43" s="213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5"/>
      <c r="AA43" s="5"/>
      <c r="AB43" s="17"/>
      <c r="AC43" s="19"/>
      <c r="AD43" s="13"/>
      <c r="AE43" s="23">
        <f t="shared" si="8"/>
        <v>0</v>
      </c>
      <c r="AF43" s="24" t="str">
        <f t="shared" si="6"/>
        <v xml:space="preserve"> </v>
      </c>
      <c r="AG43" s="25" t="str">
        <f t="shared" si="7"/>
        <v xml:space="preserve"> </v>
      </c>
      <c r="AH43" s="26" t="str">
        <f t="shared" si="9"/>
        <v xml:space="preserve"> </v>
      </c>
      <c r="AI43" s="25" t="str">
        <f t="shared" si="10"/>
        <v xml:space="preserve"> </v>
      </c>
    </row>
    <row r="44" spans="1:35">
      <c r="A44" s="121">
        <v>8</v>
      </c>
      <c r="B44" s="210"/>
      <c r="C44" s="211"/>
      <c r="D44" s="124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6"/>
      <c r="AA44" s="178"/>
      <c r="AB44" s="127"/>
      <c r="AC44" s="128"/>
      <c r="AD44" s="122"/>
      <c r="AE44" s="129">
        <f t="shared" si="8"/>
        <v>0</v>
      </c>
      <c r="AF44" s="130" t="str">
        <f t="shared" si="6"/>
        <v xml:space="preserve"> </v>
      </c>
      <c r="AG44" s="131" t="str">
        <f t="shared" si="7"/>
        <v xml:space="preserve"> </v>
      </c>
      <c r="AH44" s="218" t="str">
        <f t="shared" si="9"/>
        <v xml:space="preserve"> </v>
      </c>
      <c r="AI44" s="131" t="str">
        <f t="shared" si="10"/>
        <v xml:space="preserve"> </v>
      </c>
    </row>
    <row r="45" spans="1:35">
      <c r="A45" s="82">
        <v>9</v>
      </c>
      <c r="B45" s="212"/>
      <c r="C45" s="213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5"/>
      <c r="AA45" s="5"/>
      <c r="AB45" s="17"/>
      <c r="AC45" s="19"/>
      <c r="AD45" s="13"/>
      <c r="AE45" s="23">
        <f t="shared" si="8"/>
        <v>0</v>
      </c>
      <c r="AF45" s="24" t="str">
        <f t="shared" si="6"/>
        <v xml:space="preserve"> </v>
      </c>
      <c r="AG45" s="25" t="str">
        <f t="shared" si="7"/>
        <v xml:space="preserve"> </v>
      </c>
      <c r="AH45" s="26" t="str">
        <f t="shared" si="9"/>
        <v xml:space="preserve"> </v>
      </c>
      <c r="AI45" s="25" t="str">
        <f t="shared" si="10"/>
        <v xml:space="preserve"> </v>
      </c>
    </row>
    <row r="46" spans="1:35">
      <c r="A46" s="121">
        <v>10</v>
      </c>
      <c r="B46" s="210"/>
      <c r="C46" s="211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6"/>
      <c r="AA46" s="178"/>
      <c r="AB46" s="127"/>
      <c r="AC46" s="128"/>
      <c r="AD46" s="122"/>
      <c r="AE46" s="129">
        <f t="shared" si="8"/>
        <v>0</v>
      </c>
      <c r="AF46" s="130" t="str">
        <f t="shared" si="6"/>
        <v xml:space="preserve"> </v>
      </c>
      <c r="AG46" s="131" t="str">
        <f t="shared" si="7"/>
        <v xml:space="preserve"> </v>
      </c>
      <c r="AH46" s="218" t="str">
        <f t="shared" si="9"/>
        <v xml:space="preserve"> </v>
      </c>
      <c r="AI46" s="131" t="str">
        <f t="shared" si="10"/>
        <v xml:space="preserve"> </v>
      </c>
    </row>
    <row r="47" spans="1:35">
      <c r="A47" s="82">
        <v>11</v>
      </c>
      <c r="B47" s="212"/>
      <c r="C47" s="213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5"/>
      <c r="AA47" s="5"/>
      <c r="AB47" s="17"/>
      <c r="AC47" s="19"/>
      <c r="AD47" s="13"/>
      <c r="AE47" s="23">
        <f t="shared" si="8"/>
        <v>0</v>
      </c>
      <c r="AF47" s="24" t="str">
        <f t="shared" si="6"/>
        <v xml:space="preserve"> </v>
      </c>
      <c r="AG47" s="25" t="str">
        <f t="shared" si="7"/>
        <v xml:space="preserve"> </v>
      </c>
      <c r="AH47" s="26" t="str">
        <f t="shared" si="9"/>
        <v xml:space="preserve"> </v>
      </c>
      <c r="AI47" s="25" t="str">
        <f t="shared" si="10"/>
        <v xml:space="preserve"> </v>
      </c>
    </row>
    <row r="48" spans="1:35">
      <c r="A48" s="121">
        <v>12</v>
      </c>
      <c r="B48" s="210"/>
      <c r="C48" s="211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6"/>
      <c r="AA48" s="178"/>
      <c r="AB48" s="127"/>
      <c r="AC48" s="128"/>
      <c r="AD48" s="122"/>
      <c r="AE48" s="131">
        <f t="shared" si="8"/>
        <v>0</v>
      </c>
      <c r="AF48" s="130" t="str">
        <f t="shared" si="6"/>
        <v xml:space="preserve"> </v>
      </c>
      <c r="AG48" s="131" t="str">
        <f t="shared" si="7"/>
        <v xml:space="preserve"> </v>
      </c>
      <c r="AH48" s="218" t="str">
        <f t="shared" si="9"/>
        <v xml:space="preserve"> </v>
      </c>
      <c r="AI48" s="131" t="str">
        <f t="shared" si="10"/>
        <v xml:space="preserve"> </v>
      </c>
    </row>
    <row r="49" spans="1:35">
      <c r="A49" s="82">
        <v>13</v>
      </c>
      <c r="B49" s="212"/>
      <c r="C49" s="213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5"/>
      <c r="AA49" s="5"/>
      <c r="AB49" s="17"/>
      <c r="AC49" s="19"/>
      <c r="AD49" s="13"/>
      <c r="AE49" s="25">
        <f t="shared" si="8"/>
        <v>0</v>
      </c>
      <c r="AF49" s="24" t="str">
        <f t="shared" si="6"/>
        <v xml:space="preserve"> </v>
      </c>
      <c r="AG49" s="25" t="str">
        <f t="shared" si="7"/>
        <v xml:space="preserve"> </v>
      </c>
      <c r="AH49" s="26" t="str">
        <f t="shared" si="9"/>
        <v xml:space="preserve"> </v>
      </c>
      <c r="AI49" s="27" t="str">
        <f t="shared" si="10"/>
        <v xml:space="preserve"> </v>
      </c>
    </row>
    <row r="50" spans="1:35">
      <c r="A50" s="121">
        <v>14</v>
      </c>
      <c r="B50" s="210"/>
      <c r="C50" s="211"/>
      <c r="D50" s="124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6"/>
      <c r="AA50" s="178"/>
      <c r="AB50" s="127"/>
      <c r="AC50" s="128"/>
      <c r="AD50" s="122"/>
      <c r="AE50" s="132">
        <f t="shared" si="8"/>
        <v>0</v>
      </c>
      <c r="AF50" s="130" t="str">
        <f t="shared" si="6"/>
        <v xml:space="preserve"> </v>
      </c>
      <c r="AG50" s="131" t="str">
        <f t="shared" si="7"/>
        <v xml:space="preserve"> </v>
      </c>
      <c r="AH50" s="218" t="str">
        <f t="shared" si="9"/>
        <v xml:space="preserve"> </v>
      </c>
      <c r="AI50" s="129" t="str">
        <f t="shared" si="10"/>
        <v xml:space="preserve"> </v>
      </c>
    </row>
    <row r="51" spans="1:35">
      <c r="A51" s="82">
        <v>15</v>
      </c>
      <c r="B51" s="212"/>
      <c r="C51" s="213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5"/>
      <c r="AA51" s="5"/>
      <c r="AB51" s="17"/>
      <c r="AC51" s="19"/>
      <c r="AD51" s="13"/>
      <c r="AE51" s="23">
        <f t="shared" si="8"/>
        <v>0</v>
      </c>
      <c r="AF51" s="24" t="str">
        <f t="shared" si="6"/>
        <v xml:space="preserve"> </v>
      </c>
      <c r="AG51" s="25" t="str">
        <f t="shared" si="7"/>
        <v xml:space="preserve"> </v>
      </c>
      <c r="AH51" s="26" t="str">
        <f t="shared" si="9"/>
        <v xml:space="preserve"> </v>
      </c>
      <c r="AI51" s="23" t="str">
        <f t="shared" si="10"/>
        <v xml:space="preserve"> </v>
      </c>
    </row>
    <row r="52" spans="1:35">
      <c r="A52" s="121">
        <v>16</v>
      </c>
      <c r="B52" s="210"/>
      <c r="C52" s="211"/>
      <c r="D52" s="124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6"/>
      <c r="AA52" s="178"/>
      <c r="AB52" s="127"/>
      <c r="AC52" s="128"/>
      <c r="AD52" s="122"/>
      <c r="AE52" s="129">
        <f t="shared" si="8"/>
        <v>0</v>
      </c>
      <c r="AF52" s="130" t="str">
        <f t="shared" si="6"/>
        <v xml:space="preserve"> </v>
      </c>
      <c r="AG52" s="131" t="str">
        <f t="shared" si="7"/>
        <v xml:space="preserve"> </v>
      </c>
      <c r="AH52" s="218" t="str">
        <f t="shared" si="9"/>
        <v xml:space="preserve"> </v>
      </c>
      <c r="AI52" s="129" t="str">
        <f t="shared" si="10"/>
        <v xml:space="preserve"> </v>
      </c>
    </row>
    <row r="53" spans="1:35">
      <c r="A53" s="82">
        <v>17</v>
      </c>
      <c r="B53" s="212"/>
      <c r="C53" s="213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5"/>
      <c r="AA53" s="5"/>
      <c r="AB53" s="17"/>
      <c r="AC53" s="19"/>
      <c r="AD53" s="13"/>
      <c r="AE53" s="23">
        <f t="shared" si="8"/>
        <v>0</v>
      </c>
      <c r="AF53" s="24" t="str">
        <f t="shared" si="6"/>
        <v xml:space="preserve"> </v>
      </c>
      <c r="AG53" s="25" t="str">
        <f t="shared" si="7"/>
        <v xml:space="preserve"> </v>
      </c>
      <c r="AH53" s="26" t="str">
        <f t="shared" si="9"/>
        <v xml:space="preserve"> </v>
      </c>
      <c r="AI53" s="23" t="str">
        <f t="shared" si="10"/>
        <v xml:space="preserve"> </v>
      </c>
    </row>
    <row r="54" spans="1:35">
      <c r="A54" s="121">
        <v>18</v>
      </c>
      <c r="B54" s="210"/>
      <c r="C54" s="211"/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6"/>
      <c r="AA54" s="178"/>
      <c r="AB54" s="127"/>
      <c r="AC54" s="128"/>
      <c r="AD54" s="122"/>
      <c r="AE54" s="131">
        <f t="shared" si="8"/>
        <v>0</v>
      </c>
      <c r="AF54" s="130" t="str">
        <f t="shared" si="6"/>
        <v xml:space="preserve"> </v>
      </c>
      <c r="AG54" s="131" t="str">
        <f t="shared" si="7"/>
        <v xml:space="preserve"> </v>
      </c>
      <c r="AH54" s="218" t="str">
        <f t="shared" si="9"/>
        <v xml:space="preserve"> </v>
      </c>
      <c r="AI54" s="129" t="str">
        <f t="shared" si="10"/>
        <v xml:space="preserve"> </v>
      </c>
    </row>
    <row r="55" spans="1:35">
      <c r="A55" s="82">
        <v>19</v>
      </c>
      <c r="B55" s="212"/>
      <c r="C55" s="213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5"/>
      <c r="AA55" s="5"/>
      <c r="AB55" s="17"/>
      <c r="AC55" s="19"/>
      <c r="AD55" s="13"/>
      <c r="AE55" s="27">
        <f t="shared" si="8"/>
        <v>0</v>
      </c>
      <c r="AF55" s="24" t="str">
        <f t="shared" si="6"/>
        <v xml:space="preserve"> </v>
      </c>
      <c r="AG55" s="25" t="str">
        <f t="shared" si="7"/>
        <v xml:space="preserve"> </v>
      </c>
      <c r="AH55" s="26" t="str">
        <f t="shared" si="9"/>
        <v xml:space="preserve"> </v>
      </c>
      <c r="AI55" s="25" t="str">
        <f t="shared" si="10"/>
        <v xml:space="preserve"> </v>
      </c>
    </row>
    <row r="56" spans="1:35">
      <c r="A56" s="121">
        <v>20</v>
      </c>
      <c r="B56" s="210"/>
      <c r="C56" s="211"/>
      <c r="D56" s="124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6"/>
      <c r="AA56" s="178"/>
      <c r="AB56" s="127"/>
      <c r="AC56" s="128"/>
      <c r="AD56" s="122"/>
      <c r="AE56" s="129">
        <f t="shared" si="8"/>
        <v>0</v>
      </c>
      <c r="AF56" s="130" t="str">
        <f t="shared" si="6"/>
        <v xml:space="preserve"> </v>
      </c>
      <c r="AG56" s="131" t="str">
        <f t="shared" si="7"/>
        <v xml:space="preserve"> </v>
      </c>
      <c r="AH56" s="218" t="str">
        <f t="shared" si="9"/>
        <v xml:space="preserve"> </v>
      </c>
      <c r="AI56" s="132" t="str">
        <f t="shared" si="10"/>
        <v xml:space="preserve"> </v>
      </c>
    </row>
    <row r="57" spans="1:35">
      <c r="A57" s="82">
        <v>21</v>
      </c>
      <c r="B57" s="212"/>
      <c r="C57" s="213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5"/>
      <c r="AA57" s="5"/>
      <c r="AB57" s="17"/>
      <c r="AC57" s="19"/>
      <c r="AD57" s="13"/>
      <c r="AE57" s="25">
        <f t="shared" si="8"/>
        <v>0</v>
      </c>
      <c r="AF57" s="24" t="str">
        <f t="shared" si="6"/>
        <v xml:space="preserve"> </v>
      </c>
      <c r="AG57" s="25" t="str">
        <f t="shared" si="7"/>
        <v xml:space="preserve"> </v>
      </c>
      <c r="AH57" s="26" t="str">
        <f t="shared" si="9"/>
        <v xml:space="preserve"> </v>
      </c>
      <c r="AI57" s="23" t="str">
        <f t="shared" si="10"/>
        <v xml:space="preserve"> </v>
      </c>
    </row>
    <row r="58" spans="1:35">
      <c r="A58" s="121">
        <v>22</v>
      </c>
      <c r="B58" s="122"/>
      <c r="C58" s="123"/>
      <c r="D58" s="124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6"/>
      <c r="AA58" s="178"/>
      <c r="AB58" s="127"/>
      <c r="AC58" s="128"/>
      <c r="AD58" s="122"/>
      <c r="AE58" s="132">
        <f t="shared" si="8"/>
        <v>0</v>
      </c>
      <c r="AF58" s="130" t="str">
        <f t="shared" si="6"/>
        <v xml:space="preserve"> </v>
      </c>
      <c r="AG58" s="131" t="str">
        <f t="shared" si="7"/>
        <v xml:space="preserve"> </v>
      </c>
      <c r="AH58" s="218" t="str">
        <f t="shared" si="9"/>
        <v xml:space="preserve"> </v>
      </c>
      <c r="AI58" s="131" t="str">
        <f t="shared" si="10"/>
        <v xml:space="preserve"> </v>
      </c>
    </row>
    <row r="59" spans="1:35">
      <c r="A59" s="82">
        <v>23</v>
      </c>
      <c r="B59" s="13"/>
      <c r="C59" s="14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5"/>
      <c r="AA59" s="5"/>
      <c r="AB59" s="17"/>
      <c r="AC59" s="19"/>
      <c r="AD59" s="13"/>
      <c r="AE59" s="23">
        <f t="shared" si="8"/>
        <v>0</v>
      </c>
      <c r="AF59" s="24" t="str">
        <f t="shared" si="6"/>
        <v xml:space="preserve"> </v>
      </c>
      <c r="AG59" s="25" t="str">
        <f t="shared" si="7"/>
        <v xml:space="preserve"> </v>
      </c>
      <c r="AH59" s="26" t="str">
        <f t="shared" si="9"/>
        <v xml:space="preserve"> </v>
      </c>
      <c r="AI59" s="25" t="str">
        <f t="shared" si="10"/>
        <v xml:space="preserve"> </v>
      </c>
    </row>
    <row r="60" spans="1:35">
      <c r="A60" s="121">
        <v>24</v>
      </c>
      <c r="B60" s="122"/>
      <c r="C60" s="123"/>
      <c r="D60" s="124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6"/>
      <c r="AA60" s="178"/>
      <c r="AB60" s="127"/>
      <c r="AC60" s="128"/>
      <c r="AD60" s="122"/>
      <c r="AE60" s="129">
        <f t="shared" si="8"/>
        <v>0</v>
      </c>
      <c r="AF60" s="130" t="str">
        <f t="shared" si="6"/>
        <v xml:space="preserve"> </v>
      </c>
      <c r="AG60" s="131" t="str">
        <f t="shared" si="7"/>
        <v xml:space="preserve"> </v>
      </c>
      <c r="AH60" s="218" t="str">
        <f t="shared" si="9"/>
        <v xml:space="preserve"> </v>
      </c>
      <c r="AI60" s="132" t="str">
        <f t="shared" si="10"/>
        <v xml:space="preserve"> </v>
      </c>
    </row>
    <row r="61" spans="1:35">
      <c r="A61" s="82">
        <v>25</v>
      </c>
      <c r="B61" s="13"/>
      <c r="C61" s="14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5"/>
      <c r="AA61" s="5"/>
      <c r="AB61" s="17"/>
      <c r="AC61" s="19"/>
      <c r="AD61" s="13"/>
      <c r="AE61" s="25">
        <f t="shared" si="8"/>
        <v>0</v>
      </c>
      <c r="AF61" s="24" t="str">
        <f t="shared" si="6"/>
        <v xml:space="preserve"> </v>
      </c>
      <c r="AG61" s="25" t="str">
        <f t="shared" si="7"/>
        <v xml:space="preserve"> </v>
      </c>
      <c r="AH61" s="26" t="str">
        <f t="shared" si="9"/>
        <v xml:space="preserve"> </v>
      </c>
      <c r="AI61" s="25" t="str">
        <f t="shared" si="10"/>
        <v xml:space="preserve"> </v>
      </c>
    </row>
    <row r="62" spans="1:35">
      <c r="A62" s="121">
        <v>26</v>
      </c>
      <c r="B62" s="122"/>
      <c r="C62" s="123"/>
      <c r="D62" s="124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6"/>
      <c r="AA62" s="178"/>
      <c r="AB62" s="127"/>
      <c r="AC62" s="128"/>
      <c r="AD62" s="122"/>
      <c r="AE62" s="132">
        <f t="shared" si="8"/>
        <v>0</v>
      </c>
      <c r="AF62" s="130" t="str">
        <f t="shared" si="6"/>
        <v xml:space="preserve"> </v>
      </c>
      <c r="AG62" s="131" t="str">
        <f t="shared" si="7"/>
        <v xml:space="preserve"> </v>
      </c>
      <c r="AH62" s="218" t="str">
        <f t="shared" si="9"/>
        <v xml:space="preserve"> </v>
      </c>
      <c r="AI62" s="132" t="str">
        <f t="shared" si="10"/>
        <v xml:space="preserve"> </v>
      </c>
    </row>
    <row r="63" spans="1:35">
      <c r="A63" s="82">
        <v>27</v>
      </c>
      <c r="B63" s="13"/>
      <c r="C63" s="14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5"/>
      <c r="AA63" s="5"/>
      <c r="AB63" s="17"/>
      <c r="AC63" s="19"/>
      <c r="AD63" s="13"/>
      <c r="AE63" s="23">
        <f t="shared" si="8"/>
        <v>0</v>
      </c>
      <c r="AF63" s="24" t="str">
        <f t="shared" si="6"/>
        <v xml:space="preserve"> </v>
      </c>
      <c r="AG63" s="25" t="str">
        <f t="shared" si="7"/>
        <v xml:space="preserve"> </v>
      </c>
      <c r="AH63" s="26" t="str">
        <f t="shared" si="9"/>
        <v xml:space="preserve"> </v>
      </c>
      <c r="AI63" s="23" t="str">
        <f t="shared" si="10"/>
        <v xml:space="preserve"> </v>
      </c>
    </row>
    <row r="64" spans="1:35">
      <c r="A64" s="121">
        <v>28</v>
      </c>
      <c r="B64" s="122"/>
      <c r="C64" s="123"/>
      <c r="D64" s="124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6"/>
      <c r="AA64" s="178"/>
      <c r="AB64" s="127"/>
      <c r="AC64" s="128"/>
      <c r="AD64" s="122"/>
      <c r="AE64" s="129">
        <f t="shared" si="8"/>
        <v>0</v>
      </c>
      <c r="AF64" s="130" t="str">
        <f t="shared" si="6"/>
        <v xml:space="preserve"> </v>
      </c>
      <c r="AG64" s="131" t="str">
        <f t="shared" si="7"/>
        <v xml:space="preserve"> </v>
      </c>
      <c r="AH64" s="218" t="str">
        <f t="shared" si="9"/>
        <v xml:space="preserve"> </v>
      </c>
      <c r="AI64" s="129" t="str">
        <f t="shared" si="10"/>
        <v xml:space="preserve"> </v>
      </c>
    </row>
    <row r="65" spans="1:35">
      <c r="A65" s="82">
        <v>29</v>
      </c>
      <c r="B65" s="13"/>
      <c r="C65" s="14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5"/>
      <c r="AA65" s="5"/>
      <c r="AB65" s="17"/>
      <c r="AC65" s="19"/>
      <c r="AD65" s="13"/>
      <c r="AE65" s="23">
        <f t="shared" si="8"/>
        <v>0</v>
      </c>
      <c r="AF65" s="24" t="str">
        <f t="shared" si="6"/>
        <v xml:space="preserve"> </v>
      </c>
      <c r="AG65" s="25" t="str">
        <f t="shared" si="7"/>
        <v xml:space="preserve"> </v>
      </c>
      <c r="AH65" s="26" t="str">
        <f t="shared" si="9"/>
        <v xml:space="preserve"> </v>
      </c>
      <c r="AI65" s="23" t="str">
        <f t="shared" si="10"/>
        <v xml:space="preserve"> </v>
      </c>
    </row>
    <row r="66" spans="1:35" ht="13.5" thickBot="1">
      <c r="A66" s="121">
        <v>30</v>
      </c>
      <c r="B66" s="206"/>
      <c r="C66" s="134"/>
      <c r="D66" s="135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3"/>
      <c r="AA66" s="179"/>
      <c r="AB66" s="207"/>
      <c r="AC66" s="128"/>
      <c r="AD66" s="122"/>
      <c r="AE66" s="129">
        <f t="shared" si="8"/>
        <v>0</v>
      </c>
      <c r="AF66" s="130" t="str">
        <f t="shared" si="6"/>
        <v xml:space="preserve"> </v>
      </c>
      <c r="AG66" s="131" t="str">
        <f t="shared" si="7"/>
        <v xml:space="preserve"> </v>
      </c>
      <c r="AH66" s="219" t="str">
        <f t="shared" si="9"/>
        <v xml:space="preserve"> </v>
      </c>
      <c r="AI66" s="129" t="str">
        <f t="shared" si="10"/>
        <v xml:space="preserve"> </v>
      </c>
    </row>
    <row r="67" spans="1:35" ht="14.25" thickTop="1" thickBot="1">
      <c r="A67" s="2"/>
      <c r="B67" s="237" t="s">
        <v>104</v>
      </c>
      <c r="AC67" s="28">
        <f>SUM(AC37:AC66)</f>
        <v>0</v>
      </c>
      <c r="AD67" s="28">
        <f>SUM(AD37:AD66)</f>
        <v>0</v>
      </c>
      <c r="AE67" s="28">
        <f>SUM(AE37:AE66)</f>
        <v>0</v>
      </c>
      <c r="AF67" s="28">
        <f>SUM(AF37:AF66)</f>
        <v>0</v>
      </c>
      <c r="AG67" s="28">
        <f>SUM(AG37:AG66)</f>
        <v>0</v>
      </c>
      <c r="AH67" s="167"/>
      <c r="AI67" s="243" t="str">
        <f>AI33</f>
        <v>в.29.01.2018.</v>
      </c>
    </row>
    <row r="68" spans="1:35" ht="14.25" thickTop="1" thickBot="1"/>
    <row r="69" spans="1:35" ht="15" customHeight="1" thickTop="1">
      <c r="A69" s="250" t="str">
        <f>A1</f>
        <v>IV разред</v>
      </c>
      <c r="B69" s="251"/>
      <c r="C69" s="252"/>
      <c r="D69" s="253" t="s"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5"/>
      <c r="AC69" s="256" t="s">
        <v>1</v>
      </c>
      <c r="AD69" s="257"/>
      <c r="AE69" s="258"/>
      <c r="AF69" s="246" t="s">
        <v>3</v>
      </c>
      <c r="AG69" s="248" t="s">
        <v>2</v>
      </c>
      <c r="AH69" s="244" t="s">
        <v>90</v>
      </c>
      <c r="AI69" s="245"/>
    </row>
    <row r="70" spans="1:35" ht="135.75" customHeight="1" thickBot="1">
      <c r="A70" s="216" t="s">
        <v>7</v>
      </c>
      <c r="B70" s="217" t="s">
        <v>49</v>
      </c>
      <c r="C70" s="217" t="s">
        <v>50</v>
      </c>
      <c r="D70" s="225" t="s">
        <v>51</v>
      </c>
      <c r="E70" s="225"/>
      <c r="F70" s="226" t="s">
        <v>86</v>
      </c>
      <c r="G70" s="163" t="s">
        <v>54</v>
      </c>
      <c r="H70" s="163" t="s">
        <v>92</v>
      </c>
      <c r="I70" s="163" t="s">
        <v>93</v>
      </c>
      <c r="J70" s="163" t="s">
        <v>52</v>
      </c>
      <c r="K70" s="163" t="s">
        <v>53</v>
      </c>
      <c r="L70" s="229" t="s">
        <v>55</v>
      </c>
      <c r="M70" s="227"/>
      <c r="N70" s="227"/>
      <c r="O70" s="227"/>
      <c r="P70" s="227" t="s">
        <v>94</v>
      </c>
      <c r="Q70" s="228" t="s">
        <v>95</v>
      </c>
      <c r="R70" s="227" t="s">
        <v>60</v>
      </c>
      <c r="S70" s="227" t="s">
        <v>96</v>
      </c>
      <c r="T70" s="227" t="s">
        <v>97</v>
      </c>
      <c r="U70" s="229" t="s">
        <v>59</v>
      </c>
      <c r="V70" s="229"/>
      <c r="W70" s="7"/>
      <c r="X70" s="7"/>
      <c r="Y70" s="7"/>
      <c r="Z70" s="163" t="s">
        <v>8</v>
      </c>
      <c r="AA70" s="163" t="s">
        <v>9</v>
      </c>
      <c r="AB70" s="193" t="s">
        <v>91</v>
      </c>
      <c r="AC70" s="165" t="s">
        <v>5</v>
      </c>
      <c r="AD70" s="166" t="s">
        <v>6</v>
      </c>
      <c r="AE70" s="164" t="s">
        <v>38</v>
      </c>
      <c r="AF70" s="247"/>
      <c r="AG70" s="249"/>
      <c r="AH70" s="220" t="s">
        <v>4</v>
      </c>
      <c r="AI70" s="221" t="s">
        <v>37</v>
      </c>
    </row>
    <row r="71" spans="1:35" ht="13.5" thickTop="1">
      <c r="A71" s="76">
        <v>1</v>
      </c>
      <c r="B71" s="214"/>
      <c r="C71" s="209"/>
      <c r="D71" s="10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1"/>
      <c r="X71" s="11"/>
      <c r="Y71" s="11"/>
      <c r="Z71" s="12"/>
      <c r="AA71" s="12"/>
      <c r="AB71" s="182"/>
      <c r="AC71" s="18"/>
      <c r="AD71" s="8"/>
      <c r="AE71" s="20">
        <f>SUM(AC71:AD71)</f>
        <v>0</v>
      </c>
      <c r="AF71" s="21" t="str">
        <f t="shared" ref="AF71:AF100" si="11">IF(SUMIF(D71:Y71,1)=0," ",SUMIF(D71:Y71,1))</f>
        <v xml:space="preserve"> </v>
      </c>
      <c r="AG71" s="22" t="str">
        <f t="shared" ref="AG71:AG100" si="12">IF(COUNTIF(D71:Y71,0)=0," ",COUNTIF(D71:Y71,0))</f>
        <v xml:space="preserve"> </v>
      </c>
      <c r="AH71" s="189" t="str">
        <f>IF(AG71=" ",IF(AF71=" ",IF(AB71=0," ",AVERAGE(D71:N71)),1),0)</f>
        <v xml:space="preserve"> </v>
      </c>
      <c r="AI71" s="22" t="str">
        <f>IF(AH71=" "," ",IF(AH71&gt;=4.5,"Одличан",IF(AH71&gt;=3.5,"Врло добар",IF(AH71&gt;=2.5,"Добар",IF(AH71&gt;=1.5,"Довољан",IF(AH71&gt;=1,"Недовољан","Неоцењен"))))))</f>
        <v xml:space="preserve"> </v>
      </c>
    </row>
    <row r="72" spans="1:35">
      <c r="A72" s="121">
        <v>2</v>
      </c>
      <c r="B72" s="210"/>
      <c r="C72" s="211"/>
      <c r="D72" s="124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78"/>
      <c r="AA72" s="178"/>
      <c r="AB72" s="127"/>
      <c r="AC72" s="128"/>
      <c r="AD72" s="122"/>
      <c r="AE72" s="129">
        <f t="shared" ref="AE72:AE100" si="13">SUM(AC72:AD72)</f>
        <v>0</v>
      </c>
      <c r="AF72" s="130" t="str">
        <f t="shared" si="11"/>
        <v xml:space="preserve"> </v>
      </c>
      <c r="AG72" s="131" t="str">
        <f t="shared" si="12"/>
        <v xml:space="preserve"> </v>
      </c>
      <c r="AH72" s="218" t="str">
        <f t="shared" ref="AH72:AH100" si="14">IF(AG72=" ",IF(AF72=" ",IF(AB72=0," ",AVERAGE(D72:N72)),1),0)</f>
        <v xml:space="preserve"> </v>
      </c>
      <c r="AI72" s="131" t="str">
        <f t="shared" ref="AI72:AI100" si="15">IF(AH72=" "," ",IF(AH72&gt;=4.5,"Одличан",IF(AH72&gt;=3.5,"Врло добар",IF(AH72&gt;=2.5,"Добар",IF(AH72&gt;=1.5,"Довољан",IF(AH72&gt;=1,"Недовољан","Неоцењен"))))))</f>
        <v xml:space="preserve"> </v>
      </c>
    </row>
    <row r="73" spans="1:35">
      <c r="A73" s="82">
        <v>3</v>
      </c>
      <c r="B73" s="212"/>
      <c r="C73" s="213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"/>
      <c r="AA73" s="5"/>
      <c r="AB73" s="17"/>
      <c r="AC73" s="19"/>
      <c r="AD73" s="13"/>
      <c r="AE73" s="23">
        <f t="shared" si="13"/>
        <v>0</v>
      </c>
      <c r="AF73" s="24" t="str">
        <f t="shared" si="11"/>
        <v xml:space="preserve"> </v>
      </c>
      <c r="AG73" s="25" t="str">
        <f t="shared" si="12"/>
        <v xml:space="preserve"> </v>
      </c>
      <c r="AH73" s="26" t="str">
        <f t="shared" si="14"/>
        <v xml:space="preserve"> </v>
      </c>
      <c r="AI73" s="25" t="str">
        <f t="shared" si="15"/>
        <v xml:space="preserve"> </v>
      </c>
    </row>
    <row r="74" spans="1:35">
      <c r="A74" s="121">
        <v>4</v>
      </c>
      <c r="B74" s="210"/>
      <c r="C74" s="211"/>
      <c r="D74" s="124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6"/>
      <c r="AA74" s="178"/>
      <c r="AB74" s="127"/>
      <c r="AC74" s="128"/>
      <c r="AD74" s="122"/>
      <c r="AE74" s="129">
        <f t="shared" si="13"/>
        <v>0</v>
      </c>
      <c r="AF74" s="130" t="str">
        <f t="shared" si="11"/>
        <v xml:space="preserve"> </v>
      </c>
      <c r="AG74" s="131" t="str">
        <f t="shared" si="12"/>
        <v xml:space="preserve"> </v>
      </c>
      <c r="AH74" s="218" t="str">
        <f t="shared" si="14"/>
        <v xml:space="preserve"> </v>
      </c>
      <c r="AI74" s="131" t="str">
        <f t="shared" si="15"/>
        <v xml:space="preserve"> </v>
      </c>
    </row>
    <row r="75" spans="1:35">
      <c r="A75" s="82">
        <v>5</v>
      </c>
      <c r="B75" s="212"/>
      <c r="C75" s="213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"/>
      <c r="AA75" s="5"/>
      <c r="AB75" s="17"/>
      <c r="AC75" s="19"/>
      <c r="AD75" s="13"/>
      <c r="AE75" s="25">
        <f t="shared" si="13"/>
        <v>0</v>
      </c>
      <c r="AF75" s="24" t="str">
        <f t="shared" si="11"/>
        <v xml:space="preserve"> </v>
      </c>
      <c r="AG75" s="25" t="str">
        <f t="shared" si="12"/>
        <v xml:space="preserve"> </v>
      </c>
      <c r="AH75" s="26" t="str">
        <f t="shared" si="14"/>
        <v xml:space="preserve"> </v>
      </c>
      <c r="AI75" s="25" t="str">
        <f t="shared" si="15"/>
        <v xml:space="preserve"> </v>
      </c>
    </row>
    <row r="76" spans="1:35">
      <c r="A76" s="121">
        <v>6</v>
      </c>
      <c r="B76" s="210"/>
      <c r="C76" s="211"/>
      <c r="D76" s="124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6"/>
      <c r="AA76" s="178"/>
      <c r="AB76" s="127"/>
      <c r="AC76" s="128"/>
      <c r="AD76" s="122"/>
      <c r="AE76" s="132">
        <f t="shared" si="13"/>
        <v>0</v>
      </c>
      <c r="AF76" s="130" t="str">
        <f t="shared" si="11"/>
        <v xml:space="preserve"> </v>
      </c>
      <c r="AG76" s="131" t="str">
        <f t="shared" si="12"/>
        <v xml:space="preserve"> </v>
      </c>
      <c r="AH76" s="218" t="str">
        <f t="shared" si="14"/>
        <v xml:space="preserve"> </v>
      </c>
      <c r="AI76" s="131" t="str">
        <f t="shared" si="15"/>
        <v xml:space="preserve"> </v>
      </c>
    </row>
    <row r="77" spans="1:35">
      <c r="A77" s="82">
        <v>7</v>
      </c>
      <c r="B77" s="212"/>
      <c r="C77" s="213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"/>
      <c r="AA77" s="5"/>
      <c r="AB77" s="17"/>
      <c r="AC77" s="19"/>
      <c r="AD77" s="13"/>
      <c r="AE77" s="23">
        <f t="shared" si="13"/>
        <v>0</v>
      </c>
      <c r="AF77" s="24" t="str">
        <f t="shared" si="11"/>
        <v xml:space="preserve"> </v>
      </c>
      <c r="AG77" s="25" t="str">
        <f t="shared" si="12"/>
        <v xml:space="preserve"> </v>
      </c>
      <c r="AH77" s="26" t="str">
        <f t="shared" si="14"/>
        <v xml:space="preserve"> </v>
      </c>
      <c r="AI77" s="25" t="str">
        <f t="shared" si="15"/>
        <v xml:space="preserve"> </v>
      </c>
    </row>
    <row r="78" spans="1:35">
      <c r="A78" s="121">
        <v>8</v>
      </c>
      <c r="B78" s="210"/>
      <c r="C78" s="211"/>
      <c r="D78" s="124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6"/>
      <c r="AA78" s="178"/>
      <c r="AB78" s="127"/>
      <c r="AC78" s="128"/>
      <c r="AD78" s="122"/>
      <c r="AE78" s="129">
        <f t="shared" si="13"/>
        <v>0</v>
      </c>
      <c r="AF78" s="130" t="str">
        <f t="shared" si="11"/>
        <v xml:space="preserve"> </v>
      </c>
      <c r="AG78" s="131" t="str">
        <f t="shared" si="12"/>
        <v xml:space="preserve"> </v>
      </c>
      <c r="AH78" s="218" t="str">
        <f t="shared" si="14"/>
        <v xml:space="preserve"> </v>
      </c>
      <c r="AI78" s="131" t="str">
        <f t="shared" si="15"/>
        <v xml:space="preserve"> </v>
      </c>
    </row>
    <row r="79" spans="1:35">
      <c r="A79" s="82">
        <v>9</v>
      </c>
      <c r="B79" s="212"/>
      <c r="C79" s="213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5"/>
      <c r="AA79" s="5"/>
      <c r="AB79" s="17"/>
      <c r="AC79" s="19"/>
      <c r="AD79" s="13"/>
      <c r="AE79" s="23">
        <f t="shared" si="13"/>
        <v>0</v>
      </c>
      <c r="AF79" s="24" t="str">
        <f t="shared" si="11"/>
        <v xml:space="preserve"> </v>
      </c>
      <c r="AG79" s="25" t="str">
        <f t="shared" si="12"/>
        <v xml:space="preserve"> </v>
      </c>
      <c r="AH79" s="26" t="str">
        <f t="shared" si="14"/>
        <v xml:space="preserve"> </v>
      </c>
      <c r="AI79" s="25" t="str">
        <f t="shared" si="15"/>
        <v xml:space="preserve"> </v>
      </c>
    </row>
    <row r="80" spans="1:35">
      <c r="A80" s="121">
        <v>10</v>
      </c>
      <c r="B80" s="210"/>
      <c r="C80" s="211"/>
      <c r="D80" s="124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6"/>
      <c r="AA80" s="178"/>
      <c r="AB80" s="127"/>
      <c r="AC80" s="128"/>
      <c r="AD80" s="122"/>
      <c r="AE80" s="129">
        <f t="shared" si="13"/>
        <v>0</v>
      </c>
      <c r="AF80" s="130" t="str">
        <f t="shared" si="11"/>
        <v xml:space="preserve"> </v>
      </c>
      <c r="AG80" s="131" t="str">
        <f t="shared" si="12"/>
        <v xml:space="preserve"> </v>
      </c>
      <c r="AH80" s="218" t="str">
        <f t="shared" si="14"/>
        <v xml:space="preserve"> </v>
      </c>
      <c r="AI80" s="131" t="str">
        <f t="shared" si="15"/>
        <v xml:space="preserve"> </v>
      </c>
    </row>
    <row r="81" spans="1:35">
      <c r="A81" s="82">
        <v>11</v>
      </c>
      <c r="B81" s="212"/>
      <c r="C81" s="213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5"/>
      <c r="AA81" s="5"/>
      <c r="AB81" s="17"/>
      <c r="AC81" s="19"/>
      <c r="AD81" s="13"/>
      <c r="AE81" s="23">
        <f t="shared" si="13"/>
        <v>0</v>
      </c>
      <c r="AF81" s="24" t="str">
        <f t="shared" si="11"/>
        <v xml:space="preserve"> </v>
      </c>
      <c r="AG81" s="25" t="str">
        <f t="shared" si="12"/>
        <v xml:space="preserve"> </v>
      </c>
      <c r="AH81" s="26" t="str">
        <f t="shared" si="14"/>
        <v xml:space="preserve"> </v>
      </c>
      <c r="AI81" s="25" t="str">
        <f t="shared" si="15"/>
        <v xml:space="preserve"> </v>
      </c>
    </row>
    <row r="82" spans="1:35">
      <c r="A82" s="121">
        <v>12</v>
      </c>
      <c r="B82" s="210"/>
      <c r="C82" s="211"/>
      <c r="D82" s="124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6"/>
      <c r="AA82" s="178"/>
      <c r="AB82" s="127"/>
      <c r="AC82" s="128"/>
      <c r="AD82" s="122"/>
      <c r="AE82" s="131">
        <f t="shared" si="13"/>
        <v>0</v>
      </c>
      <c r="AF82" s="130" t="str">
        <f t="shared" si="11"/>
        <v xml:space="preserve"> </v>
      </c>
      <c r="AG82" s="131" t="str">
        <f t="shared" si="12"/>
        <v xml:space="preserve"> </v>
      </c>
      <c r="AH82" s="218" t="str">
        <f t="shared" si="14"/>
        <v xml:space="preserve"> </v>
      </c>
      <c r="AI82" s="131" t="str">
        <f t="shared" si="15"/>
        <v xml:space="preserve"> </v>
      </c>
    </row>
    <row r="83" spans="1:35">
      <c r="A83" s="82">
        <v>13</v>
      </c>
      <c r="B83" s="212"/>
      <c r="C83" s="213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5"/>
      <c r="AA83" s="5"/>
      <c r="AB83" s="17"/>
      <c r="AC83" s="19"/>
      <c r="AD83" s="13"/>
      <c r="AE83" s="25">
        <f t="shared" si="13"/>
        <v>0</v>
      </c>
      <c r="AF83" s="24" t="str">
        <f t="shared" si="11"/>
        <v xml:space="preserve"> </v>
      </c>
      <c r="AG83" s="25" t="str">
        <f t="shared" si="12"/>
        <v xml:space="preserve"> </v>
      </c>
      <c r="AH83" s="26" t="str">
        <f t="shared" si="14"/>
        <v xml:space="preserve"> </v>
      </c>
      <c r="AI83" s="27" t="str">
        <f t="shared" si="15"/>
        <v xml:space="preserve"> </v>
      </c>
    </row>
    <row r="84" spans="1:35">
      <c r="A84" s="121">
        <v>14</v>
      </c>
      <c r="B84" s="210"/>
      <c r="C84" s="211"/>
      <c r="D84" s="124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6"/>
      <c r="AA84" s="178"/>
      <c r="AB84" s="127"/>
      <c r="AC84" s="128"/>
      <c r="AD84" s="122"/>
      <c r="AE84" s="132">
        <f t="shared" si="13"/>
        <v>0</v>
      </c>
      <c r="AF84" s="130" t="str">
        <f t="shared" si="11"/>
        <v xml:space="preserve"> </v>
      </c>
      <c r="AG84" s="131" t="str">
        <f t="shared" si="12"/>
        <v xml:space="preserve"> </v>
      </c>
      <c r="AH84" s="218" t="str">
        <f t="shared" si="14"/>
        <v xml:space="preserve"> </v>
      </c>
      <c r="AI84" s="129" t="str">
        <f t="shared" si="15"/>
        <v xml:space="preserve"> </v>
      </c>
    </row>
    <row r="85" spans="1:35">
      <c r="A85" s="82">
        <v>15</v>
      </c>
      <c r="B85" s="212"/>
      <c r="C85" s="213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5"/>
      <c r="AA85" s="5"/>
      <c r="AB85" s="17"/>
      <c r="AC85" s="19"/>
      <c r="AD85" s="13"/>
      <c r="AE85" s="23">
        <f t="shared" si="13"/>
        <v>0</v>
      </c>
      <c r="AF85" s="24" t="str">
        <f t="shared" si="11"/>
        <v xml:space="preserve"> </v>
      </c>
      <c r="AG85" s="25" t="str">
        <f t="shared" si="12"/>
        <v xml:space="preserve"> </v>
      </c>
      <c r="AH85" s="26" t="str">
        <f t="shared" si="14"/>
        <v xml:space="preserve"> </v>
      </c>
      <c r="AI85" s="23" t="str">
        <f t="shared" si="15"/>
        <v xml:space="preserve"> </v>
      </c>
    </row>
    <row r="86" spans="1:35">
      <c r="A86" s="121">
        <v>16</v>
      </c>
      <c r="B86" s="210"/>
      <c r="C86" s="211"/>
      <c r="D86" s="124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6"/>
      <c r="AA86" s="178"/>
      <c r="AB86" s="127"/>
      <c r="AC86" s="128"/>
      <c r="AD86" s="122"/>
      <c r="AE86" s="129">
        <f t="shared" si="13"/>
        <v>0</v>
      </c>
      <c r="AF86" s="130" t="str">
        <f t="shared" si="11"/>
        <v xml:space="preserve"> </v>
      </c>
      <c r="AG86" s="131" t="str">
        <f t="shared" si="12"/>
        <v xml:space="preserve"> </v>
      </c>
      <c r="AH86" s="218" t="str">
        <f t="shared" si="14"/>
        <v xml:space="preserve"> </v>
      </c>
      <c r="AI86" s="129" t="str">
        <f t="shared" si="15"/>
        <v xml:space="preserve"> </v>
      </c>
    </row>
    <row r="87" spans="1:35">
      <c r="A87" s="82">
        <v>17</v>
      </c>
      <c r="B87" s="212"/>
      <c r="C87" s="213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5"/>
      <c r="AA87" s="5"/>
      <c r="AB87" s="17"/>
      <c r="AC87" s="19"/>
      <c r="AD87" s="13"/>
      <c r="AE87" s="23">
        <f t="shared" si="13"/>
        <v>0</v>
      </c>
      <c r="AF87" s="24" t="str">
        <f t="shared" si="11"/>
        <v xml:space="preserve"> </v>
      </c>
      <c r="AG87" s="25" t="str">
        <f t="shared" si="12"/>
        <v xml:space="preserve"> </v>
      </c>
      <c r="AH87" s="26" t="str">
        <f t="shared" si="14"/>
        <v xml:space="preserve"> </v>
      </c>
      <c r="AI87" s="23" t="str">
        <f t="shared" si="15"/>
        <v xml:space="preserve"> </v>
      </c>
    </row>
    <row r="88" spans="1:35">
      <c r="A88" s="121">
        <v>18</v>
      </c>
      <c r="B88" s="210"/>
      <c r="C88" s="211"/>
      <c r="D88" s="124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6"/>
      <c r="AA88" s="178"/>
      <c r="AB88" s="127"/>
      <c r="AC88" s="128"/>
      <c r="AD88" s="122"/>
      <c r="AE88" s="131">
        <f t="shared" si="13"/>
        <v>0</v>
      </c>
      <c r="AF88" s="130" t="str">
        <f t="shared" si="11"/>
        <v xml:space="preserve"> </v>
      </c>
      <c r="AG88" s="131" t="str">
        <f t="shared" si="12"/>
        <v xml:space="preserve"> </v>
      </c>
      <c r="AH88" s="218" t="str">
        <f t="shared" si="14"/>
        <v xml:space="preserve"> </v>
      </c>
      <c r="AI88" s="129" t="str">
        <f t="shared" si="15"/>
        <v xml:space="preserve"> </v>
      </c>
    </row>
    <row r="89" spans="1:35">
      <c r="A89" s="82">
        <v>19</v>
      </c>
      <c r="B89" s="212"/>
      <c r="C89" s="213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5"/>
      <c r="AA89" s="5"/>
      <c r="AB89" s="17"/>
      <c r="AC89" s="19"/>
      <c r="AD89" s="13"/>
      <c r="AE89" s="27">
        <f t="shared" si="13"/>
        <v>0</v>
      </c>
      <c r="AF89" s="24" t="str">
        <f t="shared" si="11"/>
        <v xml:space="preserve"> </v>
      </c>
      <c r="AG89" s="25" t="str">
        <f t="shared" si="12"/>
        <v xml:space="preserve"> </v>
      </c>
      <c r="AH89" s="26" t="str">
        <f t="shared" si="14"/>
        <v xml:space="preserve"> </v>
      </c>
      <c r="AI89" s="25" t="str">
        <f t="shared" si="15"/>
        <v xml:space="preserve"> </v>
      </c>
    </row>
    <row r="90" spans="1:35">
      <c r="A90" s="121">
        <v>20</v>
      </c>
      <c r="B90" s="210"/>
      <c r="C90" s="211"/>
      <c r="D90" s="124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6"/>
      <c r="AA90" s="178"/>
      <c r="AB90" s="127"/>
      <c r="AC90" s="128"/>
      <c r="AD90" s="122"/>
      <c r="AE90" s="129">
        <f t="shared" si="13"/>
        <v>0</v>
      </c>
      <c r="AF90" s="130" t="str">
        <f t="shared" si="11"/>
        <v xml:space="preserve"> </v>
      </c>
      <c r="AG90" s="131" t="str">
        <f t="shared" si="12"/>
        <v xml:space="preserve"> </v>
      </c>
      <c r="AH90" s="218" t="str">
        <f t="shared" si="14"/>
        <v xml:space="preserve"> </v>
      </c>
      <c r="AI90" s="132" t="str">
        <f t="shared" si="15"/>
        <v xml:space="preserve"> </v>
      </c>
    </row>
    <row r="91" spans="1:35">
      <c r="A91" s="82">
        <v>21</v>
      </c>
      <c r="B91" s="212"/>
      <c r="C91" s="213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5"/>
      <c r="AA91" s="5"/>
      <c r="AB91" s="17"/>
      <c r="AC91" s="19"/>
      <c r="AD91" s="13"/>
      <c r="AE91" s="25">
        <f t="shared" si="13"/>
        <v>0</v>
      </c>
      <c r="AF91" s="24" t="str">
        <f t="shared" si="11"/>
        <v xml:space="preserve"> </v>
      </c>
      <c r="AG91" s="25" t="str">
        <f t="shared" si="12"/>
        <v xml:space="preserve"> </v>
      </c>
      <c r="AH91" s="26" t="str">
        <f t="shared" si="14"/>
        <v xml:space="preserve"> </v>
      </c>
      <c r="AI91" s="23" t="str">
        <f t="shared" si="15"/>
        <v xml:space="preserve"> </v>
      </c>
    </row>
    <row r="92" spans="1:35">
      <c r="A92" s="121">
        <v>22</v>
      </c>
      <c r="B92" s="210"/>
      <c r="C92" s="211"/>
      <c r="D92" s="124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6"/>
      <c r="AA92" s="178"/>
      <c r="AB92" s="127"/>
      <c r="AC92" s="128"/>
      <c r="AD92" s="122"/>
      <c r="AE92" s="132">
        <f t="shared" si="13"/>
        <v>0</v>
      </c>
      <c r="AF92" s="130" t="str">
        <f t="shared" si="11"/>
        <v xml:space="preserve"> </v>
      </c>
      <c r="AG92" s="131" t="str">
        <f t="shared" si="12"/>
        <v xml:space="preserve"> </v>
      </c>
      <c r="AH92" s="218" t="str">
        <f t="shared" si="14"/>
        <v xml:space="preserve"> </v>
      </c>
      <c r="AI92" s="131" t="str">
        <f t="shared" si="15"/>
        <v xml:space="preserve"> </v>
      </c>
    </row>
    <row r="93" spans="1:35">
      <c r="A93" s="82">
        <v>23</v>
      </c>
      <c r="B93" s="212"/>
      <c r="C93" s="213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5"/>
      <c r="AA93" s="5"/>
      <c r="AB93" s="17"/>
      <c r="AC93" s="19"/>
      <c r="AD93" s="13"/>
      <c r="AE93" s="23">
        <f t="shared" si="13"/>
        <v>0</v>
      </c>
      <c r="AF93" s="24" t="str">
        <f t="shared" si="11"/>
        <v xml:space="preserve"> </v>
      </c>
      <c r="AG93" s="25" t="str">
        <f t="shared" si="12"/>
        <v xml:space="preserve"> </v>
      </c>
      <c r="AH93" s="26" t="str">
        <f t="shared" si="14"/>
        <v xml:space="preserve"> </v>
      </c>
      <c r="AI93" s="25" t="str">
        <f t="shared" si="15"/>
        <v xml:space="preserve"> </v>
      </c>
    </row>
    <row r="94" spans="1:35">
      <c r="A94" s="121">
        <v>24</v>
      </c>
      <c r="B94" s="210"/>
      <c r="C94" s="211"/>
      <c r="D94" s="124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6"/>
      <c r="AA94" s="178"/>
      <c r="AB94" s="127"/>
      <c r="AC94" s="128"/>
      <c r="AD94" s="122"/>
      <c r="AE94" s="129">
        <f t="shared" si="13"/>
        <v>0</v>
      </c>
      <c r="AF94" s="130" t="str">
        <f t="shared" si="11"/>
        <v xml:space="preserve"> </v>
      </c>
      <c r="AG94" s="131" t="str">
        <f t="shared" si="12"/>
        <v xml:space="preserve"> </v>
      </c>
      <c r="AH94" s="218" t="str">
        <f t="shared" si="14"/>
        <v xml:space="preserve"> </v>
      </c>
      <c r="AI94" s="132" t="str">
        <f t="shared" si="15"/>
        <v xml:space="preserve"> </v>
      </c>
    </row>
    <row r="95" spans="1:35">
      <c r="A95" s="82">
        <v>25</v>
      </c>
      <c r="B95" s="13"/>
      <c r="C95" s="14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5"/>
      <c r="AA95" s="5"/>
      <c r="AB95" s="17"/>
      <c r="AC95" s="19"/>
      <c r="AD95" s="13"/>
      <c r="AE95" s="25">
        <f t="shared" si="13"/>
        <v>0</v>
      </c>
      <c r="AF95" s="24" t="str">
        <f t="shared" si="11"/>
        <v xml:space="preserve"> </v>
      </c>
      <c r="AG95" s="25" t="str">
        <f t="shared" si="12"/>
        <v xml:space="preserve"> </v>
      </c>
      <c r="AH95" s="26" t="str">
        <f t="shared" si="14"/>
        <v xml:space="preserve"> </v>
      </c>
      <c r="AI95" s="25" t="str">
        <f t="shared" si="15"/>
        <v xml:space="preserve"> </v>
      </c>
    </row>
    <row r="96" spans="1:35">
      <c r="A96" s="121">
        <v>26</v>
      </c>
      <c r="B96" s="122"/>
      <c r="C96" s="123"/>
      <c r="D96" s="124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6"/>
      <c r="AA96" s="178"/>
      <c r="AB96" s="127"/>
      <c r="AC96" s="128"/>
      <c r="AD96" s="122"/>
      <c r="AE96" s="132">
        <f t="shared" si="13"/>
        <v>0</v>
      </c>
      <c r="AF96" s="130" t="str">
        <f t="shared" si="11"/>
        <v xml:space="preserve"> </v>
      </c>
      <c r="AG96" s="131" t="str">
        <f t="shared" si="12"/>
        <v xml:space="preserve"> </v>
      </c>
      <c r="AH96" s="218" t="str">
        <f t="shared" si="14"/>
        <v xml:space="preserve"> </v>
      </c>
      <c r="AI96" s="132" t="str">
        <f t="shared" si="15"/>
        <v xml:space="preserve"> </v>
      </c>
    </row>
    <row r="97" spans="1:35">
      <c r="A97" s="82">
        <v>27</v>
      </c>
      <c r="B97" s="13"/>
      <c r="C97" s="14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5"/>
      <c r="AA97" s="5"/>
      <c r="AB97" s="17"/>
      <c r="AC97" s="19"/>
      <c r="AD97" s="13"/>
      <c r="AE97" s="23">
        <f t="shared" si="13"/>
        <v>0</v>
      </c>
      <c r="AF97" s="24" t="str">
        <f t="shared" si="11"/>
        <v xml:space="preserve"> </v>
      </c>
      <c r="AG97" s="25" t="str">
        <f t="shared" si="12"/>
        <v xml:space="preserve"> </v>
      </c>
      <c r="AH97" s="26" t="str">
        <f t="shared" si="14"/>
        <v xml:space="preserve"> </v>
      </c>
      <c r="AI97" s="23" t="str">
        <f t="shared" si="15"/>
        <v xml:space="preserve"> </v>
      </c>
    </row>
    <row r="98" spans="1:35">
      <c r="A98" s="121">
        <v>28</v>
      </c>
      <c r="B98" s="122"/>
      <c r="C98" s="123"/>
      <c r="D98" s="124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6"/>
      <c r="AA98" s="178"/>
      <c r="AB98" s="127"/>
      <c r="AC98" s="128"/>
      <c r="AD98" s="122"/>
      <c r="AE98" s="129">
        <f t="shared" si="13"/>
        <v>0</v>
      </c>
      <c r="AF98" s="130" t="str">
        <f t="shared" si="11"/>
        <v xml:space="preserve"> </v>
      </c>
      <c r="AG98" s="131" t="str">
        <f t="shared" si="12"/>
        <v xml:space="preserve"> </v>
      </c>
      <c r="AH98" s="218" t="str">
        <f t="shared" si="14"/>
        <v xml:space="preserve"> </v>
      </c>
      <c r="AI98" s="129" t="str">
        <f t="shared" si="15"/>
        <v xml:space="preserve"> </v>
      </c>
    </row>
    <row r="99" spans="1:35">
      <c r="A99" s="82">
        <v>29</v>
      </c>
      <c r="B99" s="13"/>
      <c r="C99" s="14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5"/>
      <c r="AA99" s="5"/>
      <c r="AB99" s="17"/>
      <c r="AC99" s="19"/>
      <c r="AD99" s="13"/>
      <c r="AE99" s="23">
        <f t="shared" si="13"/>
        <v>0</v>
      </c>
      <c r="AF99" s="24" t="str">
        <f t="shared" si="11"/>
        <v xml:space="preserve"> </v>
      </c>
      <c r="AG99" s="25" t="str">
        <f t="shared" si="12"/>
        <v xml:space="preserve"> </v>
      </c>
      <c r="AH99" s="26" t="str">
        <f t="shared" si="14"/>
        <v xml:space="preserve"> </v>
      </c>
      <c r="AI99" s="23" t="str">
        <f t="shared" si="15"/>
        <v xml:space="preserve"> </v>
      </c>
    </row>
    <row r="100" spans="1:35" ht="13.5" thickBot="1">
      <c r="A100" s="121">
        <v>30</v>
      </c>
      <c r="B100" s="206"/>
      <c r="C100" s="134"/>
      <c r="D100" s="135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3"/>
      <c r="AA100" s="179"/>
      <c r="AB100" s="207"/>
      <c r="AC100" s="128"/>
      <c r="AD100" s="122"/>
      <c r="AE100" s="129">
        <f t="shared" si="13"/>
        <v>0</v>
      </c>
      <c r="AF100" s="130" t="str">
        <f t="shared" si="11"/>
        <v xml:space="preserve"> </v>
      </c>
      <c r="AG100" s="131" t="str">
        <f t="shared" si="12"/>
        <v xml:space="preserve"> </v>
      </c>
      <c r="AH100" s="219" t="str">
        <f t="shared" si="14"/>
        <v xml:space="preserve"> </v>
      </c>
      <c r="AI100" s="129" t="str">
        <f t="shared" si="15"/>
        <v xml:space="preserve"> </v>
      </c>
    </row>
    <row r="101" spans="1:35" ht="14.25" thickTop="1" thickBot="1">
      <c r="A101" s="2"/>
      <c r="B101" s="237" t="s">
        <v>104</v>
      </c>
      <c r="AC101" s="28">
        <f>SUM(AC71:AC100)</f>
        <v>0</v>
      </c>
      <c r="AD101" s="28">
        <f>SUM(AD71:AD100)</f>
        <v>0</v>
      </c>
      <c r="AE101" s="28">
        <f>SUM(AE71:AE100)</f>
        <v>0</v>
      </c>
      <c r="AF101" s="28">
        <f>SUM(AF71:AF100)</f>
        <v>0</v>
      </c>
      <c r="AG101" s="28">
        <f>SUM(AG71:AG100)</f>
        <v>0</v>
      </c>
      <c r="AH101" s="167"/>
      <c r="AI101" s="243" t="str">
        <f>AI33</f>
        <v>в.29.01.2018.</v>
      </c>
    </row>
    <row r="102" spans="1:35" ht="13.5" thickTop="1"/>
    <row r="107" spans="1:35" ht="13.5" customHeight="1"/>
    <row r="108" spans="1:35" ht="11.25" hidden="1" customHeight="1">
      <c r="B108" t="s">
        <v>56</v>
      </c>
      <c r="C108" t="s">
        <v>98</v>
      </c>
    </row>
    <row r="109" spans="1:35" ht="12.75" hidden="1" customHeight="1">
      <c r="B109" t="s">
        <v>57</v>
      </c>
      <c r="C109" t="s">
        <v>99</v>
      </c>
    </row>
    <row r="110" spans="1:35" ht="12.75" hidden="1" customHeight="1">
      <c r="B110" t="s">
        <v>58</v>
      </c>
      <c r="C110" t="s">
        <v>100</v>
      </c>
    </row>
  </sheetData>
  <sheetProtection password="C7B8" sheet="1" objects="1" scenarios="1"/>
  <mergeCells count="18">
    <mergeCell ref="D1:AB1"/>
    <mergeCell ref="AC1:AE1"/>
    <mergeCell ref="A1:C1"/>
    <mergeCell ref="AH1:AI1"/>
    <mergeCell ref="AH35:AI35"/>
    <mergeCell ref="AF1:AF2"/>
    <mergeCell ref="AG1:AG2"/>
    <mergeCell ref="AF35:AF36"/>
    <mergeCell ref="AG35:AG36"/>
    <mergeCell ref="AH69:AI69"/>
    <mergeCell ref="AF69:AF70"/>
    <mergeCell ref="AG69:AG70"/>
    <mergeCell ref="A35:C35"/>
    <mergeCell ref="A69:C69"/>
    <mergeCell ref="D69:AB69"/>
    <mergeCell ref="AC69:AE69"/>
    <mergeCell ref="D35:AB35"/>
    <mergeCell ref="AC35:AE35"/>
  </mergeCells>
  <phoneticPr fontId="1" type="noConversion"/>
  <dataValidations count="4">
    <dataValidation type="whole" allowBlank="1" showInputMessage="1" showErrorMessage="1" errorTitle="Грешка!!!" error="Унесите оцену из владања од 1 до 5!" sqref="AB71:AB100 AB3:AB32 AB37:AB66">
      <formula1>1</formula1>
      <formula2>5</formula2>
    </dataValidation>
    <dataValidation type="whole" allowBlank="1" showInputMessage="1" showErrorMessage="1" errorTitle="Грешка!!!" error="Унесите оцену од 1 до 5 или 0 за неоцењеног ученика!" sqref="D71:Y100 D3:Y32 D37:Y66">
      <formula1>0</formula1>
      <formula2>5</formula2>
    </dataValidation>
    <dataValidation type="list" allowBlank="1" showInputMessage="1" showErrorMessage="1" sqref="Z3:AA32 Z37:AA66 Z71:AA100">
      <formula1>$B$108:$B$110</formula1>
    </dataValidation>
    <dataValidation type="list" allowBlank="1" showInputMessage="1" showErrorMessage="1" sqref="A1:C1">
      <formula1>$C$108:$C$110</formula1>
    </dataValidation>
  </dataValidations>
  <pageMargins left="0.23622047244094491" right="0" top="0.51181102362204722" bottom="0.51181102362204722" header="0.23622047244094491" footer="0.23622047244094491"/>
  <pageSetup paperSize="9" scale="95" fitToHeight="3" orientation="landscape" r:id="rId1"/>
  <headerFooter alignWithMargins="0"/>
  <rowBreaks count="2" manualBreakCount="2">
    <brk id="33" max="34" man="1"/>
    <brk id="67" max="34" man="1"/>
  </rowBreaks>
  <ignoredErrors>
    <ignoredError sqref="AE22:AE32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rgb="FF00B050"/>
  </sheetPr>
  <dimension ref="A1:M103"/>
  <sheetViews>
    <sheetView workbookViewId="0">
      <selection activeCell="A2" sqref="A2"/>
    </sheetView>
  </sheetViews>
  <sheetFormatPr defaultRowHeight="12.75"/>
  <cols>
    <col min="1" max="1" width="9.85546875" customWidth="1" collapsed="1"/>
    <col min="2" max="2" width="36" customWidth="1" collapsed="1"/>
    <col min="3" max="3" width="10.28515625" customWidth="1" collapsed="1"/>
    <col min="4" max="4" width="13.5703125" customWidth="1" collapsed="1"/>
    <col min="5" max="5" width="5.7109375" customWidth="1" collapsed="1"/>
    <col min="6" max="6" width="17" customWidth="1" collapsed="1"/>
    <col min="7" max="7" width="2.7109375" customWidth="1" collapsed="1"/>
    <col min="11" max="11" width="10.42578125" customWidth="1" collapsed="1"/>
  </cols>
  <sheetData>
    <row r="1" spans="1:1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40.5" customHeight="1" thickBot="1">
      <c r="A2" s="222" t="s">
        <v>88</v>
      </c>
      <c r="B2" s="274" t="s">
        <v>102</v>
      </c>
      <c r="C2" s="274"/>
      <c r="D2" s="274"/>
      <c r="E2" s="29"/>
      <c r="F2" s="29" t="s">
        <v>48</v>
      </c>
      <c r="G2" s="29"/>
      <c r="H2" s="29"/>
      <c r="I2" s="29"/>
      <c r="J2" s="281" t="str">
        <f>'Оцене ученика'!A1</f>
        <v>IV разред</v>
      </c>
      <c r="K2" s="281"/>
      <c r="L2" s="29"/>
      <c r="M2" s="29"/>
    </row>
    <row r="3" spans="1:13" ht="14.25" thickTop="1" thickBot="1">
      <c r="B3" s="64" t="s">
        <v>39</v>
      </c>
      <c r="C3" s="65" t="s">
        <v>16</v>
      </c>
      <c r="D3" s="66" t="s">
        <v>17</v>
      </c>
      <c r="E3" s="29"/>
      <c r="F3" s="67" t="s">
        <v>22</v>
      </c>
      <c r="G3" s="68"/>
      <c r="H3" s="69" t="s">
        <v>16</v>
      </c>
      <c r="I3" s="275" t="s">
        <v>46</v>
      </c>
      <c r="J3" s="276"/>
      <c r="K3" s="277"/>
      <c r="L3" s="29"/>
      <c r="M3" s="29"/>
    </row>
    <row r="4" spans="1:13" ht="14.25" thickTop="1" thickBot="1">
      <c r="B4" s="70" t="s">
        <v>35</v>
      </c>
      <c r="C4" s="71">
        <f>C9+C13+C14</f>
        <v>0</v>
      </c>
      <c r="D4" s="72"/>
      <c r="E4" s="29"/>
      <c r="F4" s="73" t="s">
        <v>23</v>
      </c>
      <c r="G4" s="74">
        <v>5</v>
      </c>
      <c r="H4" s="75">
        <f>COUNTIF('Оцене ученика'!$AB$3:AB$32,G4)</f>
        <v>0</v>
      </c>
      <c r="I4" s="278"/>
      <c r="J4" s="279"/>
      <c r="K4" s="280"/>
      <c r="L4" s="29"/>
      <c r="M4" s="29"/>
    </row>
    <row r="5" spans="1:13" ht="13.5" thickTop="1">
      <c r="B5" s="76" t="s">
        <v>11</v>
      </c>
      <c r="C5" s="77">
        <f>COUNTIF('Оцене ученика'!$AI$3:$AI$32,B5)</f>
        <v>0</v>
      </c>
      <c r="D5" s="78" t="e">
        <f>C5*100/COUNT('Оцене ученика'!$AH$3:$AH$32)</f>
        <v>#DIV/0!</v>
      </c>
      <c r="E5" s="29"/>
      <c r="F5" s="79" t="s">
        <v>24</v>
      </c>
      <c r="G5" s="80">
        <v>4</v>
      </c>
      <c r="H5" s="81">
        <f>COUNTIF('Оцене ученика'!$AB$3:AB$32,G5)</f>
        <v>0</v>
      </c>
      <c r="I5" s="263" t="s">
        <v>43</v>
      </c>
      <c r="J5" s="264"/>
      <c r="K5" s="265"/>
      <c r="L5" s="29"/>
      <c r="M5" s="29"/>
    </row>
    <row r="6" spans="1:13">
      <c r="B6" s="82" t="s">
        <v>12</v>
      </c>
      <c r="C6" s="83">
        <f>COUNTIF('Оцене ученика'!$AI$3:$AI$32,B6)</f>
        <v>0</v>
      </c>
      <c r="D6" s="84" t="e">
        <f>C6*100/COUNT('Оцене ученика'!$AH$3:$AH$32)</f>
        <v>#DIV/0!</v>
      </c>
      <c r="E6" s="29"/>
      <c r="F6" s="79" t="s">
        <v>25</v>
      </c>
      <c r="G6" s="80">
        <v>3</v>
      </c>
      <c r="H6" s="81">
        <f>COUNTIF('Оцене ученика'!$AB$3:AB$32,G6)</f>
        <v>0</v>
      </c>
      <c r="I6" s="263" t="s">
        <v>101</v>
      </c>
      <c r="J6" s="264"/>
      <c r="K6" s="265"/>
      <c r="L6" s="29"/>
      <c r="M6" s="29"/>
    </row>
    <row r="7" spans="1:13">
      <c r="B7" s="82" t="s">
        <v>10</v>
      </c>
      <c r="C7" s="83">
        <f>COUNTIF('Оцене ученика'!$AI$3:$AI$32,B7)</f>
        <v>0</v>
      </c>
      <c r="D7" s="84" t="e">
        <f>C7*100/COUNT('Оцене ученика'!$AH$3:$AH$32)</f>
        <v>#DIV/0!</v>
      </c>
      <c r="E7" s="29"/>
      <c r="F7" s="79" t="s">
        <v>26</v>
      </c>
      <c r="G7" s="80">
        <v>2</v>
      </c>
      <c r="H7" s="81">
        <f>COUNTIF('Оцене ученика'!$AB$3:AB$32,G7)</f>
        <v>0</v>
      </c>
      <c r="I7" s="263" t="s">
        <v>44</v>
      </c>
      <c r="J7" s="264"/>
      <c r="K7" s="265"/>
      <c r="L7" s="29"/>
      <c r="M7" s="29"/>
    </row>
    <row r="8" spans="1:13" ht="13.5" thickBot="1">
      <c r="B8" s="82" t="s">
        <v>13</v>
      </c>
      <c r="C8" s="83">
        <f>COUNTIF('Оцене ученика'!$AI$3:$AI$32,B8)</f>
        <v>0</v>
      </c>
      <c r="D8" s="84" t="e">
        <f>C8*100/COUNT('Оцене ученика'!$AH$3:$AH$32)</f>
        <v>#DIV/0!</v>
      </c>
      <c r="E8" s="29"/>
      <c r="F8" s="85" t="s">
        <v>27</v>
      </c>
      <c r="G8" s="86">
        <v>1</v>
      </c>
      <c r="H8" s="81">
        <f>COUNTIF('Оцене ученика'!$AB$3:AB$32,G8)</f>
        <v>0</v>
      </c>
      <c r="I8" s="266" t="s">
        <v>45</v>
      </c>
      <c r="J8" s="267"/>
      <c r="K8" s="268"/>
      <c r="L8" s="29"/>
      <c r="M8" s="29"/>
    </row>
    <row r="9" spans="1:13" ht="14.25" thickTop="1" thickBot="1">
      <c r="B9" s="88" t="s">
        <v>41</v>
      </c>
      <c r="C9" s="89">
        <f>SUM(C5:C8)</f>
        <v>0</v>
      </c>
      <c r="D9" s="90" t="e">
        <f>SUM(D5:D8)</f>
        <v>#DIV/0!</v>
      </c>
      <c r="E9" s="29"/>
      <c r="F9" s="269"/>
      <c r="G9" s="270"/>
      <c r="H9" s="91">
        <f>SUM(H5:H8)</f>
        <v>0</v>
      </c>
      <c r="I9" s="271" t="s">
        <v>47</v>
      </c>
      <c r="J9" s="272"/>
      <c r="K9" s="273"/>
      <c r="L9" s="29"/>
      <c r="M9" s="29"/>
    </row>
    <row r="10" spans="1:13" ht="13.5" thickTop="1">
      <c r="B10" s="92" t="s">
        <v>28</v>
      </c>
      <c r="C10" s="93">
        <f>COUNTIF('Оцене ученика'!$AK$3:$AK$32,1)</f>
        <v>0</v>
      </c>
      <c r="D10" s="94" t="e">
        <f>C10*100/COUNT('Оцене ученика'!$AH$3:$AH$32)</f>
        <v>#DIV/0!</v>
      </c>
      <c r="E10" s="29"/>
      <c r="F10" s="87"/>
      <c r="G10" s="87"/>
      <c r="H10" s="75"/>
      <c r="I10" s="95"/>
      <c r="J10" s="29"/>
      <c r="K10" s="29"/>
      <c r="L10" s="29"/>
      <c r="M10" s="29"/>
    </row>
    <row r="11" spans="1:13">
      <c r="B11" s="96" t="s">
        <v>29</v>
      </c>
      <c r="C11" s="97">
        <f>COUNTIF('Оцене ученика'!$AK$3:$AK$32,2)</f>
        <v>0</v>
      </c>
      <c r="D11" s="98" t="e">
        <f>C11*100/COUNT('Оцене ученика'!$AH$3:$AH$32)</f>
        <v>#DIV/0!</v>
      </c>
      <c r="E11" s="99"/>
      <c r="F11" s="95"/>
      <c r="G11" s="95"/>
      <c r="H11" s="95"/>
      <c r="I11" s="29"/>
      <c r="J11" s="29"/>
      <c r="K11" s="29"/>
      <c r="L11" s="29"/>
      <c r="M11" s="29"/>
    </row>
    <row r="12" spans="1:13" ht="12.75" customHeight="1" thickBot="1">
      <c r="B12" s="100" t="s">
        <v>33</v>
      </c>
      <c r="C12" s="97">
        <f>COUNTIF('Оцене ученика'!$AK$3:$AK$32,"&gt;2")</f>
        <v>0</v>
      </c>
      <c r="D12" s="101" t="e">
        <f>C12*100/COUNT('Оцене ученика'!$AH$3:$AH$32)</f>
        <v>#DIV/0!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2.75" customHeight="1" thickTop="1">
      <c r="B13" s="102" t="s">
        <v>42</v>
      </c>
      <c r="C13" s="89">
        <f>SUM(C10:C12)</f>
        <v>0</v>
      </c>
      <c r="D13" s="103" t="e">
        <f>SUM(D10:D12)</f>
        <v>#DIV/0!</v>
      </c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3.5" thickBot="1">
      <c r="B14" s="104" t="s">
        <v>40</v>
      </c>
      <c r="C14" s="105">
        <f>COUNTIF('Оцене ученика'!$AG$3:$AG$32,"&gt;0")</f>
        <v>0</v>
      </c>
      <c r="D14" s="106" t="e">
        <f>C14*100/COUNT('Оцене ученика'!$AH$3:$AH$32)</f>
        <v>#DIV/0!</v>
      </c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4.25" thickTop="1" thickBot="1">
      <c r="B15" s="75"/>
      <c r="C15" s="29"/>
      <c r="D15" s="107"/>
      <c r="E15" s="95"/>
      <c r="F15" s="29"/>
      <c r="G15" s="29"/>
      <c r="H15" s="29"/>
      <c r="I15" s="29"/>
      <c r="J15" s="29"/>
      <c r="K15" s="29"/>
      <c r="L15" s="29"/>
      <c r="M15" s="29"/>
    </row>
    <row r="16" spans="1:13" ht="13.5" thickTop="1">
      <c r="B16" s="108" t="s">
        <v>30</v>
      </c>
      <c r="C16" s="77">
        <f>COUNTIF('Оцене ученика'!AG3:AG32,1)</f>
        <v>0</v>
      </c>
      <c r="D16" s="109" t="e">
        <f>C16*100/COUNT('Оцене ученика'!$AH$3:$AH$32)</f>
        <v>#DIV/0!</v>
      </c>
      <c r="E16" s="29"/>
      <c r="F16" s="29"/>
      <c r="G16" s="29"/>
      <c r="H16" s="262"/>
      <c r="I16" s="262"/>
      <c r="J16" s="29"/>
      <c r="K16" s="29"/>
      <c r="L16" s="29"/>
      <c r="M16" s="29"/>
    </row>
    <row r="17" spans="1:13">
      <c r="B17" s="110" t="s">
        <v>31</v>
      </c>
      <c r="C17" s="83">
        <f>COUNTIF('Оцене ученика'!AG3:AG32,2)</f>
        <v>0</v>
      </c>
      <c r="D17" s="111" t="e">
        <f>C17*100/COUNT('Оцене ученика'!$AH$3:$AH$32)</f>
        <v>#DIV/0!</v>
      </c>
      <c r="E17" s="29"/>
      <c r="F17" s="29"/>
      <c r="G17" s="29"/>
      <c r="H17" s="262"/>
      <c r="I17" s="262"/>
      <c r="J17" s="29"/>
      <c r="K17" s="29"/>
      <c r="L17" s="29"/>
      <c r="M17" s="29"/>
    </row>
    <row r="18" spans="1:13" ht="13.5" thickBot="1">
      <c r="B18" s="112" t="s">
        <v>32</v>
      </c>
      <c r="C18" s="113">
        <f>COUNTIF('Оцене ученика'!AG3:AG32,"&gt;2")</f>
        <v>0</v>
      </c>
      <c r="D18" s="114" t="e">
        <f>C18*100/COUNT('Оцене ученика'!$AH$3:$AH$32)</f>
        <v>#DIV/0!</v>
      </c>
      <c r="E18" s="29"/>
      <c r="F18" s="29"/>
      <c r="G18" s="29"/>
      <c r="H18" s="262"/>
      <c r="I18" s="262"/>
      <c r="J18" s="29"/>
      <c r="K18" s="29"/>
      <c r="L18" s="29"/>
      <c r="M18" s="29"/>
    </row>
    <row r="19" spans="1:13" ht="13.5" thickTop="1">
      <c r="B19" s="29"/>
      <c r="C19" s="29"/>
      <c r="D19" s="29"/>
      <c r="E19" s="29"/>
      <c r="F19" s="29"/>
      <c r="G19" s="29"/>
      <c r="H19" s="262"/>
      <c r="I19" s="262"/>
      <c r="J19" s="29"/>
      <c r="K19" s="29"/>
      <c r="L19" s="29"/>
      <c r="M19" s="29"/>
    </row>
    <row r="20" spans="1:13" ht="13.5" thickBot="1">
      <c r="B20" s="29"/>
      <c r="C20" s="29"/>
      <c r="D20" s="29"/>
      <c r="E20" s="29"/>
      <c r="F20" s="29"/>
      <c r="G20" s="29"/>
      <c r="H20" s="262"/>
      <c r="I20" s="262"/>
      <c r="J20" s="29"/>
      <c r="K20" s="29"/>
      <c r="L20" s="29"/>
      <c r="M20" s="29"/>
    </row>
    <row r="21" spans="1:13" ht="14.25" thickTop="1" thickBot="1">
      <c r="B21" s="64" t="s">
        <v>18</v>
      </c>
      <c r="C21" s="65" t="s">
        <v>16</v>
      </c>
      <c r="D21" s="115" t="s">
        <v>20</v>
      </c>
      <c r="E21" s="29"/>
      <c r="F21" s="29"/>
      <c r="G21" s="29"/>
      <c r="H21" s="262"/>
      <c r="I21" s="262"/>
      <c r="J21" s="29"/>
      <c r="K21" s="29"/>
      <c r="L21" s="29"/>
      <c r="M21" s="29"/>
    </row>
    <row r="22" spans="1:13" ht="13.5" thickTop="1">
      <c r="B22" s="76" t="s">
        <v>5</v>
      </c>
      <c r="C22" s="77">
        <f>'Оцене ученика'!AC33</f>
        <v>0</v>
      </c>
      <c r="D22" s="78" t="e">
        <f>C22/COUNT('Оцене ученика'!$AH$3:$AH$32)</f>
        <v>#DIV/0!</v>
      </c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3.5" thickBot="1">
      <c r="B23" s="116" t="s">
        <v>6</v>
      </c>
      <c r="C23" s="113">
        <f>'Оцене ученика'!AD33</f>
        <v>0</v>
      </c>
      <c r="D23" s="117" t="e">
        <f>C23/COUNT('Оцене ученика'!$AH$3:$AH$32)</f>
        <v>#DIV/0!</v>
      </c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4.25" thickTop="1" thickBot="1">
      <c r="B24" s="118" t="s">
        <v>19</v>
      </c>
      <c r="C24" s="119">
        <f>SUM(C22:C23)</f>
        <v>0</v>
      </c>
      <c r="D24" s="120" t="e">
        <f>C24/COUNT('Оцене ученика'!$AH$3:$AH$32)</f>
        <v>#DIV/0!</v>
      </c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3.5" thickTop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38.25" customHeight="1" thickBot="1">
      <c r="A28" s="222" t="s">
        <v>89</v>
      </c>
      <c r="B28" s="274" t="s">
        <v>102</v>
      </c>
      <c r="C28" s="274"/>
      <c r="D28" s="274"/>
      <c r="E28" s="29"/>
      <c r="F28" s="29" t="s">
        <v>48</v>
      </c>
      <c r="G28" s="29"/>
      <c r="H28" s="29"/>
      <c r="I28" s="29"/>
      <c r="J28" s="281" t="str">
        <f>'Оцене ученика'!A35</f>
        <v>IV разред</v>
      </c>
      <c r="K28" s="281"/>
      <c r="L28" s="29"/>
      <c r="M28" s="29"/>
    </row>
    <row r="29" spans="1:13" ht="14.25" thickTop="1" thickBot="1">
      <c r="B29" s="64" t="s">
        <v>39</v>
      </c>
      <c r="C29" s="65" t="s">
        <v>16</v>
      </c>
      <c r="D29" s="66" t="s">
        <v>17</v>
      </c>
      <c r="E29" s="29"/>
      <c r="F29" s="67" t="s">
        <v>22</v>
      </c>
      <c r="G29" s="68"/>
      <c r="H29" s="69" t="s">
        <v>16</v>
      </c>
      <c r="I29" s="275" t="s">
        <v>46</v>
      </c>
      <c r="J29" s="276"/>
      <c r="K29" s="277"/>
      <c r="L29" s="29"/>
      <c r="M29" s="29"/>
    </row>
    <row r="30" spans="1:13" ht="14.25" thickTop="1" thickBot="1">
      <c r="B30" s="70" t="s">
        <v>35</v>
      </c>
      <c r="C30" s="71">
        <f>C35+C39+C40</f>
        <v>0</v>
      </c>
      <c r="D30" s="72"/>
      <c r="E30" s="29"/>
      <c r="F30" s="73" t="s">
        <v>23</v>
      </c>
      <c r="G30" s="74">
        <v>5</v>
      </c>
      <c r="H30" s="75">
        <f>COUNTIF('Оцене ученика'!$AB$37:AB$66,G30)</f>
        <v>0</v>
      </c>
      <c r="I30" s="278"/>
      <c r="J30" s="279"/>
      <c r="K30" s="280"/>
      <c r="L30" s="29"/>
      <c r="M30" s="29"/>
    </row>
    <row r="31" spans="1:13" ht="13.5" thickTop="1">
      <c r="B31" s="76" t="s">
        <v>11</v>
      </c>
      <c r="C31" s="77">
        <f>COUNTIF('Оцене ученика'!$AI$37:$AI$66,B31)</f>
        <v>0</v>
      </c>
      <c r="D31" s="78" t="e">
        <f>C31*100/COUNT('Оцене ученика'!$AH$37:$AH$66)</f>
        <v>#DIV/0!</v>
      </c>
      <c r="E31" s="29"/>
      <c r="F31" s="79" t="s">
        <v>24</v>
      </c>
      <c r="G31" s="80">
        <v>4</v>
      </c>
      <c r="H31" s="184">
        <f>COUNTIF('Оцене ученика'!$AB$37:AB$66,G31)</f>
        <v>0</v>
      </c>
      <c r="I31" s="263" t="s">
        <v>43</v>
      </c>
      <c r="J31" s="264"/>
      <c r="K31" s="265"/>
    </row>
    <row r="32" spans="1:13">
      <c r="B32" s="82" t="s">
        <v>12</v>
      </c>
      <c r="C32" s="83">
        <f>COUNTIF('Оцене ученика'!$AI$37:$AI$66,B32)</f>
        <v>0</v>
      </c>
      <c r="D32" s="84" t="e">
        <f>C32*100/COUNT('Оцене ученика'!$AH$37:$AH$66)</f>
        <v>#DIV/0!</v>
      </c>
      <c r="E32" s="29"/>
      <c r="F32" s="79" t="s">
        <v>25</v>
      </c>
      <c r="G32" s="80">
        <v>3</v>
      </c>
      <c r="H32" s="184">
        <f>COUNTIF('Оцене ученика'!$AB$37:AB$66,G32)</f>
        <v>0</v>
      </c>
      <c r="I32" s="263" t="s">
        <v>101</v>
      </c>
      <c r="J32" s="264"/>
      <c r="K32" s="265"/>
    </row>
    <row r="33" spans="2:11">
      <c r="B33" s="82" t="s">
        <v>10</v>
      </c>
      <c r="C33" s="83">
        <f>COUNTIF('Оцене ученика'!$AI$37:$AI$66,B33)</f>
        <v>0</v>
      </c>
      <c r="D33" s="84" t="e">
        <f>C33*100/COUNT('Оцене ученика'!$AH$37:$AH$66)</f>
        <v>#DIV/0!</v>
      </c>
      <c r="E33" s="29"/>
      <c r="F33" s="79" t="s">
        <v>26</v>
      </c>
      <c r="G33" s="80">
        <v>2</v>
      </c>
      <c r="H33" s="184">
        <f>COUNTIF('Оцене ученика'!$AB$37:AB$66,G33)</f>
        <v>0</v>
      </c>
      <c r="I33" s="263" t="s">
        <v>44</v>
      </c>
      <c r="J33" s="264"/>
      <c r="K33" s="265"/>
    </row>
    <row r="34" spans="2:11" ht="13.5" thickBot="1">
      <c r="B34" s="82" t="s">
        <v>13</v>
      </c>
      <c r="C34" s="83">
        <f>COUNTIF('Оцене ученика'!$AI$37:$AI$66,B34)</f>
        <v>0</v>
      </c>
      <c r="D34" s="84" t="e">
        <f>C34*100/COUNT('Оцене ученика'!$AH$37:$AH$66)</f>
        <v>#DIV/0!</v>
      </c>
      <c r="E34" s="29"/>
      <c r="F34" s="85" t="s">
        <v>27</v>
      </c>
      <c r="G34" s="86">
        <v>1</v>
      </c>
      <c r="H34" s="184">
        <f>COUNTIF('Оцене ученика'!$AB$37:AB$66,G34)</f>
        <v>0</v>
      </c>
      <c r="I34" s="266" t="s">
        <v>45</v>
      </c>
      <c r="J34" s="267"/>
      <c r="K34" s="268"/>
    </row>
    <row r="35" spans="2:11" ht="14.25" thickTop="1" thickBot="1">
      <c r="B35" s="88" t="s">
        <v>41</v>
      </c>
      <c r="C35" s="89">
        <f>SUM(C31:C34)</f>
        <v>0</v>
      </c>
      <c r="D35" s="90" t="e">
        <f>SUM(D31:D34)</f>
        <v>#DIV/0!</v>
      </c>
      <c r="E35" s="29"/>
      <c r="F35" s="269"/>
      <c r="G35" s="270"/>
      <c r="H35" s="91">
        <f>SUM(H31:H34)</f>
        <v>0</v>
      </c>
      <c r="I35" s="271" t="s">
        <v>47</v>
      </c>
      <c r="J35" s="272"/>
      <c r="K35" s="273"/>
    </row>
    <row r="36" spans="2:11" ht="13.5" thickTop="1">
      <c r="B36" s="92" t="s">
        <v>28</v>
      </c>
      <c r="C36" s="93">
        <f>COUNTIF('Оцене ученика'!$AF$37:$AF$66,1)</f>
        <v>0</v>
      </c>
      <c r="D36" s="94" t="e">
        <f>C36*100/COUNT('Оцене ученика'!$AH$37:$AH$66)</f>
        <v>#DIV/0!</v>
      </c>
      <c r="E36" s="29"/>
      <c r="F36" s="185"/>
      <c r="G36" s="185"/>
      <c r="H36" s="75"/>
      <c r="I36" s="95"/>
      <c r="J36" s="29"/>
      <c r="K36" s="29"/>
    </row>
    <row r="37" spans="2:11">
      <c r="B37" s="96" t="s">
        <v>29</v>
      </c>
      <c r="C37" s="97">
        <f>COUNTIF('Оцене ученика'!$AF$37:$AF$66,2)</f>
        <v>0</v>
      </c>
      <c r="D37" s="98" t="e">
        <f>C37*100/COUNT('Оцене ученика'!$AH$37:$AH$66)</f>
        <v>#DIV/0!</v>
      </c>
      <c r="E37" s="99"/>
      <c r="F37" s="95"/>
      <c r="G37" s="95"/>
      <c r="H37" s="95"/>
      <c r="I37" s="29"/>
      <c r="J37" s="29"/>
      <c r="K37" s="29"/>
    </row>
    <row r="38" spans="2:11" ht="13.5" thickBot="1">
      <c r="B38" s="100" t="s">
        <v>33</v>
      </c>
      <c r="C38" s="97">
        <f>COUNTIF('Оцене ученика'!$AF$37:$AF$66,"&gt;2")</f>
        <v>0</v>
      </c>
      <c r="D38" s="101" t="e">
        <f>C38*100/COUNT('Оцене ученика'!$AH$37:$AH$66)</f>
        <v>#DIV/0!</v>
      </c>
      <c r="E38" s="29"/>
      <c r="F38" s="29"/>
      <c r="G38" s="29"/>
      <c r="H38" s="29"/>
      <c r="I38" s="29"/>
      <c r="J38" s="29"/>
      <c r="K38" s="29"/>
    </row>
    <row r="39" spans="2:11" ht="13.5" thickTop="1">
      <c r="B39" s="102" t="s">
        <v>42</v>
      </c>
      <c r="C39" s="89">
        <f>SUM(C36:C38)</f>
        <v>0</v>
      </c>
      <c r="D39" s="103" t="e">
        <f>SUM(D36:D38)</f>
        <v>#DIV/0!</v>
      </c>
      <c r="E39" s="29"/>
      <c r="F39" s="29"/>
      <c r="G39" s="29"/>
      <c r="H39" s="29"/>
      <c r="I39" s="29"/>
      <c r="J39" s="29"/>
      <c r="K39" s="29"/>
    </row>
    <row r="40" spans="2:11" ht="13.5" thickBot="1">
      <c r="B40" s="104" t="s">
        <v>40</v>
      </c>
      <c r="C40" s="105">
        <f>COUNTIF('Оцене ученика'!$AG$37:$AG$66,"&gt;0")</f>
        <v>0</v>
      </c>
      <c r="D40" s="106" t="e">
        <f>C40*100/COUNT('Оцене ученика'!$AH$37:$AH$66)</f>
        <v>#DIV/0!</v>
      </c>
      <c r="E40" s="29"/>
      <c r="F40" s="29"/>
      <c r="G40" s="29"/>
      <c r="H40" s="29"/>
      <c r="I40" s="29"/>
      <c r="J40" s="29"/>
      <c r="K40" s="29"/>
    </row>
    <row r="41" spans="2:11" ht="14.25" thickTop="1" thickBot="1">
      <c r="B41" s="75"/>
      <c r="C41" s="29"/>
      <c r="D41" s="107"/>
      <c r="E41" s="95"/>
      <c r="F41" s="29"/>
      <c r="G41" s="29"/>
      <c r="H41" s="29"/>
      <c r="I41" s="29"/>
      <c r="J41" s="29"/>
      <c r="K41" s="29"/>
    </row>
    <row r="42" spans="2:11" ht="13.5" thickTop="1">
      <c r="B42" s="108" t="s">
        <v>30</v>
      </c>
      <c r="C42" s="77">
        <f>COUNTIF('Оцене ученика'!AG37:AG66,1)</f>
        <v>0</v>
      </c>
      <c r="D42" s="109" t="e">
        <f>C42*100/COUNT('Оцене ученика'!$AH$37:$AH$66)</f>
        <v>#DIV/0!</v>
      </c>
      <c r="E42" s="29"/>
      <c r="F42" s="29"/>
      <c r="G42" s="29"/>
      <c r="H42" s="262"/>
      <c r="I42" s="262"/>
      <c r="J42" s="29"/>
      <c r="K42" s="29"/>
    </row>
    <row r="43" spans="2:11">
      <c r="B43" s="110" t="s">
        <v>31</v>
      </c>
      <c r="C43" s="83">
        <f>COUNTIF('Оцене ученика'!AG37:AG66,2)</f>
        <v>0</v>
      </c>
      <c r="D43" s="111" t="e">
        <f>C43*100/COUNT('Оцене ученика'!$AH$37:$AH$66)</f>
        <v>#DIV/0!</v>
      </c>
      <c r="E43" s="29"/>
      <c r="F43" s="29"/>
      <c r="G43" s="29"/>
      <c r="H43" s="262"/>
      <c r="I43" s="262"/>
      <c r="J43" s="29"/>
      <c r="K43" s="29"/>
    </row>
    <row r="44" spans="2:11" ht="13.5" thickBot="1">
      <c r="B44" s="112" t="s">
        <v>32</v>
      </c>
      <c r="C44" s="113">
        <f>COUNTIF('Оцене ученика'!AG37:AG66,"&gt;2")</f>
        <v>0</v>
      </c>
      <c r="D44" s="114" t="e">
        <f>C44*100/COUNT('Оцене ученика'!$AH$37:$AH$66)</f>
        <v>#DIV/0!</v>
      </c>
      <c r="E44" s="29"/>
      <c r="F44" s="29"/>
      <c r="G44" s="29"/>
      <c r="H44" s="262"/>
      <c r="I44" s="262"/>
      <c r="J44" s="29"/>
      <c r="K44" s="29"/>
    </row>
    <row r="45" spans="2:11" ht="13.5" thickTop="1">
      <c r="B45" s="29"/>
      <c r="C45" s="29"/>
      <c r="D45" s="29"/>
      <c r="E45" s="29"/>
      <c r="F45" s="29"/>
      <c r="G45" s="29"/>
      <c r="H45" s="262"/>
      <c r="I45" s="262"/>
      <c r="J45" s="29"/>
      <c r="K45" s="29"/>
    </row>
    <row r="46" spans="2:11" ht="13.5" thickBot="1">
      <c r="B46" s="29"/>
      <c r="C46" s="29"/>
      <c r="D46" s="29"/>
      <c r="E46" s="29"/>
      <c r="F46" s="29"/>
      <c r="G46" s="29"/>
      <c r="H46" s="262"/>
      <c r="I46" s="262"/>
      <c r="J46" s="29"/>
      <c r="K46" s="29"/>
    </row>
    <row r="47" spans="2:11" ht="14.25" thickTop="1" thickBot="1">
      <c r="B47" s="64" t="s">
        <v>18</v>
      </c>
      <c r="C47" s="65" t="s">
        <v>16</v>
      </c>
      <c r="D47" s="115" t="s">
        <v>20</v>
      </c>
      <c r="E47" s="29"/>
      <c r="F47" s="29"/>
      <c r="G47" s="29"/>
      <c r="H47" s="262"/>
      <c r="I47" s="262"/>
      <c r="J47" s="29"/>
      <c r="K47" s="29"/>
    </row>
    <row r="48" spans="2:11" ht="13.5" thickTop="1">
      <c r="B48" s="76" t="s">
        <v>5</v>
      </c>
      <c r="C48" s="77">
        <f>'Оцене ученика'!AC67</f>
        <v>0</v>
      </c>
      <c r="D48" s="78" t="e">
        <f>C48/COUNT('Оцене ученика'!$AH$37:$AH$66)</f>
        <v>#DIV/0!</v>
      </c>
      <c r="E48" s="29"/>
      <c r="F48" s="29"/>
      <c r="G48" s="29"/>
      <c r="H48" s="29"/>
      <c r="I48" s="29"/>
      <c r="J48" s="29"/>
      <c r="K48" s="29"/>
    </row>
    <row r="49" spans="1:11" ht="13.5" thickBot="1">
      <c r="B49" s="116" t="s">
        <v>6</v>
      </c>
      <c r="C49" s="113">
        <f>'Оцене ученика'!AD67</f>
        <v>0</v>
      </c>
      <c r="D49" s="117" t="e">
        <f>C49/COUNT('Оцене ученика'!$AH$37:$AH$66)</f>
        <v>#DIV/0!</v>
      </c>
      <c r="E49" s="29"/>
      <c r="F49" s="29"/>
      <c r="G49" s="29"/>
      <c r="H49" s="29"/>
      <c r="I49" s="29"/>
      <c r="J49" s="29"/>
      <c r="K49" s="29"/>
    </row>
    <row r="50" spans="1:11" ht="14.25" thickTop="1" thickBot="1">
      <c r="B50" s="118" t="s">
        <v>19</v>
      </c>
      <c r="C50" s="119">
        <f>SUM(C48:C49)</f>
        <v>0</v>
      </c>
      <c r="D50" s="120" t="e">
        <f>C50/COUNT('Оцене ученика'!$AH$37:$AH$66)</f>
        <v>#DIV/0!</v>
      </c>
      <c r="E50" s="29"/>
      <c r="F50" s="29"/>
      <c r="G50" s="29"/>
      <c r="H50" s="29"/>
      <c r="I50" s="29"/>
      <c r="J50" s="29"/>
      <c r="K50" s="29"/>
    </row>
    <row r="51" spans="1:11" ht="13.5" thickTop="1"/>
    <row r="54" spans="1:11" ht="36" customHeight="1" thickBot="1">
      <c r="A54" s="222" t="s">
        <v>90</v>
      </c>
      <c r="B54" s="274" t="s">
        <v>102</v>
      </c>
      <c r="C54" s="274"/>
      <c r="D54" s="274"/>
      <c r="E54" s="29"/>
      <c r="F54" s="29" t="s">
        <v>48</v>
      </c>
      <c r="G54" s="29"/>
      <c r="H54" s="29"/>
      <c r="I54" s="29"/>
      <c r="J54" s="281" t="str">
        <f>'Оцене ученика'!A69</f>
        <v>IV разред</v>
      </c>
      <c r="K54" s="281"/>
    </row>
    <row r="55" spans="1:11" ht="14.25" thickTop="1" thickBot="1">
      <c r="B55" s="64" t="s">
        <v>39</v>
      </c>
      <c r="C55" s="65" t="s">
        <v>16</v>
      </c>
      <c r="D55" s="66" t="s">
        <v>17</v>
      </c>
      <c r="E55" s="29"/>
      <c r="F55" s="67" t="s">
        <v>22</v>
      </c>
      <c r="G55" s="68"/>
      <c r="H55" s="69" t="s">
        <v>16</v>
      </c>
      <c r="I55" s="275" t="s">
        <v>46</v>
      </c>
      <c r="J55" s="276"/>
      <c r="K55" s="277"/>
    </row>
    <row r="56" spans="1:11" ht="14.25" thickTop="1" thickBot="1">
      <c r="B56" s="70" t="s">
        <v>35</v>
      </c>
      <c r="C56" s="71">
        <f>C61+C65+C66</f>
        <v>0</v>
      </c>
      <c r="D56" s="72"/>
      <c r="E56" s="29"/>
      <c r="F56" s="73" t="s">
        <v>23</v>
      </c>
      <c r="G56" s="74">
        <v>5</v>
      </c>
      <c r="H56" s="75">
        <f>COUNTIF('Оцене ученика'!$AB$71:AB$100,G56)</f>
        <v>0</v>
      </c>
      <c r="I56" s="278"/>
      <c r="J56" s="279"/>
      <c r="K56" s="280"/>
    </row>
    <row r="57" spans="1:11" ht="13.5" thickTop="1">
      <c r="B57" s="76" t="s">
        <v>11</v>
      </c>
      <c r="C57" s="77">
        <f>COUNTIF('Оцене ученика'!$AI$71:$AI$100,B57)</f>
        <v>0</v>
      </c>
      <c r="D57" s="78" t="e">
        <f>C57*100/COUNT('Оцене ученика'!$AH$71:$AH$100)</f>
        <v>#DIV/0!</v>
      </c>
      <c r="E57" s="29"/>
      <c r="F57" s="79" t="s">
        <v>24</v>
      </c>
      <c r="G57" s="80">
        <v>4</v>
      </c>
      <c r="H57" s="184">
        <f>COUNTIF('Оцене ученика'!$AB$71:AB$100,G57)</f>
        <v>0</v>
      </c>
      <c r="I57" s="263" t="s">
        <v>43</v>
      </c>
      <c r="J57" s="264"/>
      <c r="K57" s="265"/>
    </row>
    <row r="58" spans="1:11">
      <c r="B58" s="82" t="s">
        <v>12</v>
      </c>
      <c r="C58" s="83">
        <f>COUNTIF('Оцене ученика'!$AI$71:$AI$100,B58)</f>
        <v>0</v>
      </c>
      <c r="D58" s="84" t="e">
        <f>C58*100/COUNT('Оцене ученика'!$AH$71:$AH$100)</f>
        <v>#DIV/0!</v>
      </c>
      <c r="E58" s="29"/>
      <c r="F58" s="79" t="s">
        <v>25</v>
      </c>
      <c r="G58" s="80">
        <v>3</v>
      </c>
      <c r="H58" s="184">
        <f>COUNTIF('Оцене ученика'!$AB$71:AB$100,G58)</f>
        <v>0</v>
      </c>
      <c r="I58" s="263" t="s">
        <v>101</v>
      </c>
      <c r="J58" s="264"/>
      <c r="K58" s="265"/>
    </row>
    <row r="59" spans="1:11">
      <c r="B59" s="82" t="s">
        <v>10</v>
      </c>
      <c r="C59" s="83">
        <f>COUNTIF('Оцене ученика'!$AI$71:$AI$100,B59)</f>
        <v>0</v>
      </c>
      <c r="D59" s="84" t="e">
        <f>C59*100/COUNT('Оцене ученика'!$AH$71:$AH$100)</f>
        <v>#DIV/0!</v>
      </c>
      <c r="E59" s="29"/>
      <c r="F59" s="79" t="s">
        <v>26</v>
      </c>
      <c r="G59" s="80">
        <v>2</v>
      </c>
      <c r="H59" s="184">
        <f>COUNTIF('Оцене ученика'!$AB$71:AB$100,G59)</f>
        <v>0</v>
      </c>
      <c r="I59" s="263" t="s">
        <v>44</v>
      </c>
      <c r="J59" s="264"/>
      <c r="K59" s="265"/>
    </row>
    <row r="60" spans="1:11" ht="13.5" thickBot="1">
      <c r="B60" s="82" t="s">
        <v>13</v>
      </c>
      <c r="C60" s="83">
        <f>COUNTIF('Оцене ученика'!$AI$71:$AI$100,B60)</f>
        <v>0</v>
      </c>
      <c r="D60" s="84" t="e">
        <f>C60*100/COUNT('Оцене ученика'!$AH$71:$AH$100)</f>
        <v>#DIV/0!</v>
      </c>
      <c r="E60" s="29"/>
      <c r="F60" s="85" t="s">
        <v>27</v>
      </c>
      <c r="G60" s="86">
        <v>1</v>
      </c>
      <c r="H60" s="184">
        <f>COUNTIF('Оцене ученика'!$AB$71:AB$100,G60)</f>
        <v>0</v>
      </c>
      <c r="I60" s="266" t="s">
        <v>45</v>
      </c>
      <c r="J60" s="267"/>
      <c r="K60" s="268"/>
    </row>
    <row r="61" spans="1:11" ht="14.25" thickTop="1" thickBot="1">
      <c r="B61" s="88" t="s">
        <v>41</v>
      </c>
      <c r="C61" s="89">
        <f>SUM(C57:C60)</f>
        <v>0</v>
      </c>
      <c r="D61" s="90" t="e">
        <f>SUM(D57:D60)</f>
        <v>#DIV/0!</v>
      </c>
      <c r="E61" s="29"/>
      <c r="F61" s="269"/>
      <c r="G61" s="270"/>
      <c r="H61" s="91">
        <f>SUM(H57:H60)</f>
        <v>0</v>
      </c>
      <c r="I61" s="271" t="s">
        <v>47</v>
      </c>
      <c r="J61" s="272"/>
      <c r="K61" s="273"/>
    </row>
    <row r="62" spans="1:11" ht="13.5" thickTop="1">
      <c r="B62" s="92" t="s">
        <v>28</v>
      </c>
      <c r="C62" s="93">
        <f>COUNTIF('Оцене ученика'!$AF$71:$AF$100,1)</f>
        <v>0</v>
      </c>
      <c r="D62" s="94" t="e">
        <f>C62*100/COUNT('Оцене ученика'!$AH$71:$AH$100)</f>
        <v>#DIV/0!</v>
      </c>
      <c r="E62" s="29"/>
      <c r="F62" s="185"/>
      <c r="G62" s="185"/>
      <c r="H62" s="75"/>
      <c r="I62" s="95"/>
      <c r="J62" s="29"/>
      <c r="K62" s="29"/>
    </row>
    <row r="63" spans="1:11">
      <c r="B63" s="96" t="s">
        <v>29</v>
      </c>
      <c r="C63" s="97">
        <f>COUNTIF('Оцене ученика'!$AF71:$AF$100,2)</f>
        <v>0</v>
      </c>
      <c r="D63" s="98" t="e">
        <f>C63*100/COUNT('Оцене ученика'!$AH$71:$AH$100)</f>
        <v>#DIV/0!</v>
      </c>
      <c r="E63" s="99"/>
      <c r="F63" s="95"/>
      <c r="G63" s="95"/>
      <c r="H63" s="95"/>
      <c r="I63" s="29"/>
      <c r="J63" s="29"/>
      <c r="K63" s="29"/>
    </row>
    <row r="64" spans="1:11" ht="13.5" thickBot="1">
      <c r="B64" s="100" t="s">
        <v>33</v>
      </c>
      <c r="C64" s="97">
        <f>COUNTIF('Оцене ученика'!$AF$71:$AF$100,"&gt;2")</f>
        <v>0</v>
      </c>
      <c r="D64" s="101" t="e">
        <f>C64*100/COUNT('Оцене ученика'!$AH$71:$AH$100)</f>
        <v>#DIV/0!</v>
      </c>
      <c r="E64" s="29"/>
      <c r="F64" s="29"/>
      <c r="G64" s="29"/>
      <c r="H64" s="29"/>
      <c r="I64" s="29"/>
      <c r="J64" s="29"/>
      <c r="K64" s="29"/>
    </row>
    <row r="65" spans="1:11" ht="13.5" thickTop="1">
      <c r="B65" s="102" t="s">
        <v>42</v>
      </c>
      <c r="C65" s="89">
        <f>SUM(C62:C64)</f>
        <v>0</v>
      </c>
      <c r="D65" s="103" t="e">
        <f>SUM(D62:D64)</f>
        <v>#DIV/0!</v>
      </c>
      <c r="E65" s="29"/>
      <c r="F65" s="29"/>
      <c r="G65" s="29"/>
      <c r="H65" s="29"/>
      <c r="I65" s="29"/>
      <c r="J65" s="29"/>
      <c r="K65" s="29"/>
    </row>
    <row r="66" spans="1:11" ht="13.5" thickBot="1">
      <c r="B66" s="104" t="s">
        <v>40</v>
      </c>
      <c r="C66" s="105">
        <f>COUNTIF('Оцене ученика'!$AG$71:$AG$100,"&gt;0")</f>
        <v>0</v>
      </c>
      <c r="D66" s="106" t="e">
        <f>C66*100/COUNT('Оцене ученика'!$AH$71:$AH$100)</f>
        <v>#DIV/0!</v>
      </c>
      <c r="E66" s="29"/>
      <c r="F66" s="29"/>
      <c r="G66" s="29"/>
      <c r="H66" s="29"/>
      <c r="I66" s="29"/>
      <c r="J66" s="29"/>
      <c r="K66" s="29"/>
    </row>
    <row r="67" spans="1:11" ht="14.25" thickTop="1" thickBot="1">
      <c r="B67" s="75"/>
      <c r="C67" s="29"/>
      <c r="D67" s="107"/>
      <c r="E67" s="95"/>
      <c r="F67" s="29"/>
      <c r="G67" s="29"/>
      <c r="H67" s="29"/>
      <c r="I67" s="29"/>
      <c r="J67" s="29"/>
      <c r="K67" s="29"/>
    </row>
    <row r="68" spans="1:11" ht="13.5" thickTop="1">
      <c r="B68" s="108" t="s">
        <v>30</v>
      </c>
      <c r="C68" s="77">
        <f>COUNTIF('Оцене ученика'!AG71:AG100,1)</f>
        <v>0</v>
      </c>
      <c r="D68" s="109" t="e">
        <f>C68*100/COUNT('Оцене ученика'!$AH$71:$AH$100)</f>
        <v>#DIV/0!</v>
      </c>
      <c r="E68" s="29"/>
      <c r="F68" s="29"/>
      <c r="G68" s="29"/>
      <c r="H68" s="262"/>
      <c r="I68" s="262"/>
      <c r="J68" s="29"/>
      <c r="K68" s="29"/>
    </row>
    <row r="69" spans="1:11">
      <c r="B69" s="110" t="s">
        <v>31</v>
      </c>
      <c r="C69" s="83">
        <f>COUNTIF('Оцене ученика'!AG71:AG100,2)</f>
        <v>0</v>
      </c>
      <c r="D69" s="111" t="e">
        <f>C69*100/COUNT('Оцене ученика'!$AH$71:$AH$100)</f>
        <v>#DIV/0!</v>
      </c>
      <c r="E69" s="29"/>
      <c r="F69" s="29"/>
      <c r="G69" s="29"/>
      <c r="H69" s="262"/>
      <c r="I69" s="262"/>
      <c r="J69" s="29"/>
      <c r="K69" s="29"/>
    </row>
    <row r="70" spans="1:11" ht="13.5" thickBot="1">
      <c r="B70" s="112" t="s">
        <v>32</v>
      </c>
      <c r="C70" s="113">
        <f>COUNTIF('Оцене ученика'!AG71:AG100,"&gt;2")</f>
        <v>0</v>
      </c>
      <c r="D70" s="114" t="e">
        <f>C70*100/COUNT('Оцене ученика'!$AH$71:$AH$100)</f>
        <v>#DIV/0!</v>
      </c>
      <c r="E70" s="29"/>
      <c r="F70" s="29"/>
      <c r="G70" s="29"/>
      <c r="H70" s="262"/>
      <c r="I70" s="262"/>
      <c r="J70" s="29"/>
      <c r="K70" s="29"/>
    </row>
    <row r="71" spans="1:11" ht="13.5" thickTop="1">
      <c r="B71" s="29"/>
      <c r="C71" s="29"/>
      <c r="D71" s="29"/>
      <c r="E71" s="29"/>
      <c r="F71" s="29"/>
      <c r="G71" s="29"/>
      <c r="H71" s="262"/>
      <c r="I71" s="262"/>
      <c r="J71" s="29"/>
      <c r="K71" s="29"/>
    </row>
    <row r="72" spans="1:11" ht="13.5" thickBot="1">
      <c r="B72" s="29"/>
      <c r="C72" s="29"/>
      <c r="D72" s="29"/>
      <c r="E72" s="29"/>
      <c r="F72" s="29"/>
      <c r="G72" s="29"/>
      <c r="H72" s="262"/>
      <c r="I72" s="262"/>
      <c r="J72" s="29"/>
      <c r="K72" s="29"/>
    </row>
    <row r="73" spans="1:11" ht="14.25" thickTop="1" thickBot="1">
      <c r="B73" s="64" t="s">
        <v>18</v>
      </c>
      <c r="C73" s="65" t="s">
        <v>16</v>
      </c>
      <c r="D73" s="115" t="s">
        <v>20</v>
      </c>
      <c r="E73" s="29"/>
      <c r="F73" s="29"/>
      <c r="G73" s="29"/>
      <c r="H73" s="262"/>
      <c r="I73" s="262"/>
      <c r="J73" s="29"/>
      <c r="K73" s="29"/>
    </row>
    <row r="74" spans="1:11" ht="13.5" thickTop="1">
      <c r="B74" s="76" t="s">
        <v>5</v>
      </c>
      <c r="C74" s="77">
        <f>'Оцене ученика'!AC101</f>
        <v>0</v>
      </c>
      <c r="D74" s="78" t="e">
        <f>C74/COUNT('Оцене ученика'!$AH$71:$AH$100)</f>
        <v>#DIV/0!</v>
      </c>
      <c r="E74" s="29"/>
      <c r="F74" s="29"/>
      <c r="G74" s="29"/>
      <c r="H74" s="29"/>
      <c r="I74" s="29"/>
      <c r="J74" s="29"/>
      <c r="K74" s="29"/>
    </row>
    <row r="75" spans="1:11" ht="13.5" thickBot="1">
      <c r="B75" s="116" t="s">
        <v>6</v>
      </c>
      <c r="C75" s="113">
        <f>'Оцене ученика'!AD101</f>
        <v>0</v>
      </c>
      <c r="D75" s="117" t="e">
        <f>C75/COUNT('Оцене ученика'!$AH$71:$AH$100)</f>
        <v>#DIV/0!</v>
      </c>
      <c r="E75" s="29"/>
      <c r="F75" s="29"/>
      <c r="G75" s="29"/>
      <c r="H75" s="29"/>
      <c r="I75" s="29"/>
      <c r="J75" s="29"/>
      <c r="K75" s="29"/>
    </row>
    <row r="76" spans="1:11" ht="14.25" thickTop="1" thickBot="1">
      <c r="B76" s="118" t="s">
        <v>19</v>
      </c>
      <c r="C76" s="119">
        <f>SUM(C74:C75)</f>
        <v>0</v>
      </c>
      <c r="D76" s="120" t="e">
        <f>C76/COUNT('Оцене ученика'!$AH$71:$AH$100)</f>
        <v>#DIV/0!</v>
      </c>
      <c r="E76" s="29"/>
      <c r="F76" s="29"/>
      <c r="G76" s="29"/>
      <c r="H76" s="29"/>
      <c r="I76" s="29"/>
      <c r="J76" s="29"/>
      <c r="K76" s="29"/>
    </row>
    <row r="77" spans="1:11" ht="13.5" thickTop="1"/>
    <row r="80" spans="1:11" ht="36.75" thickBot="1">
      <c r="A80" s="223" t="s">
        <v>87</v>
      </c>
      <c r="B80" s="274" t="s">
        <v>102</v>
      </c>
      <c r="C80" s="274"/>
      <c r="D80" s="274"/>
      <c r="E80" s="29"/>
      <c r="F80" s="29" t="s">
        <v>48</v>
      </c>
      <c r="G80" s="29"/>
      <c r="H80" s="29"/>
      <c r="I80" s="29"/>
      <c r="J80" s="281" t="str">
        <f>'Оцене ученика'!A1</f>
        <v>IV разред</v>
      </c>
      <c r="K80" s="281"/>
    </row>
    <row r="81" spans="2:11" ht="14.25" thickTop="1" thickBot="1">
      <c r="B81" s="64" t="s">
        <v>39</v>
      </c>
      <c r="C81" s="65" t="s">
        <v>16</v>
      </c>
      <c r="D81" s="66" t="s">
        <v>17</v>
      </c>
      <c r="E81" s="29"/>
      <c r="F81" s="67" t="s">
        <v>22</v>
      </c>
      <c r="G81" s="68"/>
      <c r="H81" s="69" t="s">
        <v>16</v>
      </c>
      <c r="I81" s="275" t="s">
        <v>46</v>
      </c>
      <c r="J81" s="276"/>
      <c r="K81" s="277"/>
    </row>
    <row r="82" spans="2:11" ht="14.25" thickTop="1" thickBot="1">
      <c r="B82" s="70" t="s">
        <v>35</v>
      </c>
      <c r="C82" s="71">
        <f>C4+C30+C56</f>
        <v>0</v>
      </c>
      <c r="D82" s="72"/>
      <c r="E82" s="29"/>
      <c r="F82" s="73" t="s">
        <v>23</v>
      </c>
      <c r="G82" s="74">
        <v>5</v>
      </c>
      <c r="H82" s="75">
        <f>H4+H30+H56</f>
        <v>0</v>
      </c>
      <c r="I82" s="278"/>
      <c r="J82" s="279"/>
      <c r="K82" s="280"/>
    </row>
    <row r="83" spans="2:11" ht="13.5" thickTop="1">
      <c r="B83" s="76" t="s">
        <v>11</v>
      </c>
      <c r="C83" s="77">
        <f>SUM(C5,C31,C57)</f>
        <v>0</v>
      </c>
      <c r="D83" s="78" t="e">
        <f>C83*100/C82</f>
        <v>#DIV/0!</v>
      </c>
      <c r="E83" s="29"/>
      <c r="F83" s="79" t="s">
        <v>24</v>
      </c>
      <c r="G83" s="80">
        <v>4</v>
      </c>
      <c r="H83" s="184">
        <f>H5+H31+H57</f>
        <v>0</v>
      </c>
      <c r="I83" s="263" t="s">
        <v>43</v>
      </c>
      <c r="J83" s="264"/>
      <c r="K83" s="265"/>
    </row>
    <row r="84" spans="2:11">
      <c r="B84" s="82" t="s">
        <v>12</v>
      </c>
      <c r="C84" s="83">
        <f>SUM(C6,C32,C58)</f>
        <v>0</v>
      </c>
      <c r="D84" s="84" t="e">
        <f>C84*100/C82</f>
        <v>#DIV/0!</v>
      </c>
      <c r="E84" s="29"/>
      <c r="F84" s="79" t="s">
        <v>25</v>
      </c>
      <c r="G84" s="80">
        <v>3</v>
      </c>
      <c r="H84" s="184">
        <f>H6+H32+H58</f>
        <v>0</v>
      </c>
      <c r="I84" s="263" t="s">
        <v>101</v>
      </c>
      <c r="J84" s="264"/>
      <c r="K84" s="265"/>
    </row>
    <row r="85" spans="2:11">
      <c r="B85" s="82" t="s">
        <v>10</v>
      </c>
      <c r="C85" s="83">
        <f>SUM(C7,C33,C59)</f>
        <v>0</v>
      </c>
      <c r="D85" s="84" t="e">
        <f>C85*100/C82</f>
        <v>#DIV/0!</v>
      </c>
      <c r="E85" s="29"/>
      <c r="F85" s="79" t="s">
        <v>26</v>
      </c>
      <c r="G85" s="80">
        <v>2</v>
      </c>
      <c r="H85" s="184">
        <f>H7+H33+H59</f>
        <v>0</v>
      </c>
      <c r="I85" s="263" t="s">
        <v>44</v>
      </c>
      <c r="J85" s="264"/>
      <c r="K85" s="265"/>
    </row>
    <row r="86" spans="2:11" ht="13.5" thickBot="1">
      <c r="B86" s="82" t="s">
        <v>13</v>
      </c>
      <c r="C86" s="83">
        <f>SUM(C8,C34,C60)</f>
        <v>0</v>
      </c>
      <c r="D86" s="84" t="e">
        <f>C86*100/C82</f>
        <v>#DIV/0!</v>
      </c>
      <c r="E86" s="29"/>
      <c r="F86" s="85" t="s">
        <v>27</v>
      </c>
      <c r="G86" s="86">
        <v>1</v>
      </c>
      <c r="H86" s="184">
        <f>H8+H34+H60</f>
        <v>0</v>
      </c>
      <c r="I86" s="266" t="s">
        <v>45</v>
      </c>
      <c r="J86" s="267"/>
      <c r="K86" s="268"/>
    </row>
    <row r="87" spans="2:11" ht="14.25" thickTop="1" thickBot="1">
      <c r="B87" s="88" t="s">
        <v>41</v>
      </c>
      <c r="C87" s="89">
        <f>SUM(C83:C86)</f>
        <v>0</v>
      </c>
      <c r="D87" s="90" t="e">
        <f>SUM(D83:D86)</f>
        <v>#DIV/0!</v>
      </c>
      <c r="E87" s="29"/>
      <c r="F87" s="269"/>
      <c r="G87" s="270"/>
      <c r="H87" s="91">
        <f>SUM(H83:H86)</f>
        <v>0</v>
      </c>
      <c r="I87" s="271" t="s">
        <v>47</v>
      </c>
      <c r="J87" s="272"/>
      <c r="K87" s="273"/>
    </row>
    <row r="88" spans="2:11" ht="13.5" thickTop="1">
      <c r="B88" s="92" t="s">
        <v>28</v>
      </c>
      <c r="C88" s="93">
        <f>SUM(C10,C36,C62)</f>
        <v>0</v>
      </c>
      <c r="D88" s="94" t="e">
        <f>C88*100/C82</f>
        <v>#DIV/0!</v>
      </c>
      <c r="E88" s="29"/>
      <c r="F88" s="185"/>
      <c r="G88" s="185"/>
      <c r="H88" s="75"/>
      <c r="I88" s="95"/>
      <c r="J88" s="29"/>
      <c r="K88" s="29"/>
    </row>
    <row r="89" spans="2:11">
      <c r="B89" s="96" t="s">
        <v>29</v>
      </c>
      <c r="C89" s="97">
        <f>SUM(C11,C37,C63)</f>
        <v>0</v>
      </c>
      <c r="D89" s="98" t="e">
        <f>C89*100/C82</f>
        <v>#DIV/0!</v>
      </c>
      <c r="E89" s="99"/>
      <c r="F89" s="95"/>
      <c r="G89" s="95"/>
      <c r="H89" s="95"/>
      <c r="I89" s="29"/>
      <c r="J89" s="29"/>
      <c r="K89" s="29"/>
    </row>
    <row r="90" spans="2:11" ht="13.5" thickBot="1">
      <c r="B90" s="100" t="s">
        <v>33</v>
      </c>
      <c r="C90" s="97">
        <f>SUM(C12,C38,C64)</f>
        <v>0</v>
      </c>
      <c r="D90" s="101" t="e">
        <f>C90*100/C82</f>
        <v>#DIV/0!</v>
      </c>
      <c r="E90" s="29"/>
      <c r="F90" s="29"/>
      <c r="G90" s="29"/>
      <c r="H90" s="29"/>
      <c r="I90" s="29"/>
      <c r="J90" s="29"/>
      <c r="K90" s="29"/>
    </row>
    <row r="91" spans="2:11" ht="13.5" thickTop="1">
      <c r="B91" s="102" t="s">
        <v>42</v>
      </c>
      <c r="C91" s="89">
        <f>SUM(C88:C90)</f>
        <v>0</v>
      </c>
      <c r="D91" s="103" t="e">
        <f>SUM(D88:D90)</f>
        <v>#DIV/0!</v>
      </c>
      <c r="E91" s="29"/>
      <c r="F91" s="29"/>
      <c r="G91" s="29"/>
      <c r="H91" s="29"/>
      <c r="I91" s="29"/>
      <c r="J91" s="29"/>
      <c r="K91" s="29"/>
    </row>
    <row r="92" spans="2:11" ht="13.5" thickBot="1">
      <c r="B92" s="104" t="s">
        <v>40</v>
      </c>
      <c r="C92" s="105">
        <f>SUM(C14,C40,C66)</f>
        <v>0</v>
      </c>
      <c r="D92" s="106" t="e">
        <f>C92*100/C82</f>
        <v>#DIV/0!</v>
      </c>
      <c r="E92" s="29"/>
      <c r="F92" s="29"/>
      <c r="G92" s="29"/>
      <c r="H92" s="29"/>
      <c r="I92" s="29"/>
      <c r="J92" s="29"/>
      <c r="K92" s="29"/>
    </row>
    <row r="93" spans="2:11" ht="14.25" thickTop="1" thickBot="1">
      <c r="B93" s="75"/>
      <c r="C93" s="29"/>
      <c r="D93" s="107"/>
      <c r="E93" s="95"/>
      <c r="F93" s="29"/>
      <c r="G93" s="29"/>
      <c r="H93" s="29"/>
      <c r="I93" s="29"/>
      <c r="J93" s="29"/>
      <c r="K93" s="29"/>
    </row>
    <row r="94" spans="2:11" ht="13.5" thickTop="1">
      <c r="B94" s="108" t="s">
        <v>30</v>
      </c>
      <c r="C94" s="77">
        <f>SUM(C16,C42,C68)</f>
        <v>0</v>
      </c>
      <c r="D94" s="109" t="e">
        <f>C94*100/C82</f>
        <v>#DIV/0!</v>
      </c>
      <c r="E94" s="29"/>
      <c r="F94" s="29"/>
      <c r="G94" s="29"/>
      <c r="H94" s="262"/>
      <c r="I94" s="262"/>
      <c r="J94" s="29"/>
      <c r="K94" s="29"/>
    </row>
    <row r="95" spans="2:11">
      <c r="B95" s="110" t="s">
        <v>31</v>
      </c>
      <c r="C95" s="83">
        <f>SUM(C17,C43,C69)</f>
        <v>0</v>
      </c>
      <c r="D95" s="111" t="e">
        <f>C95*100/C82</f>
        <v>#DIV/0!</v>
      </c>
      <c r="E95" s="29"/>
      <c r="F95" s="29"/>
      <c r="G95" s="29"/>
      <c r="H95" s="262"/>
      <c r="I95" s="262"/>
      <c r="J95" s="29"/>
      <c r="K95" s="29"/>
    </row>
    <row r="96" spans="2:11" ht="13.5" thickBot="1">
      <c r="B96" s="112" t="s">
        <v>32</v>
      </c>
      <c r="C96" s="113">
        <f>SUM(C18,C44,C70)</f>
        <v>0</v>
      </c>
      <c r="D96" s="114" t="e">
        <f>C96*100/C82</f>
        <v>#DIV/0!</v>
      </c>
      <c r="E96" s="29"/>
      <c r="F96" s="29"/>
      <c r="G96" s="29"/>
      <c r="H96" s="262"/>
      <c r="I96" s="262"/>
      <c r="J96" s="29"/>
      <c r="K96" s="29"/>
    </row>
    <row r="97" spans="2:11" ht="13.5" thickTop="1">
      <c r="B97" s="29"/>
      <c r="C97" s="29"/>
      <c r="D97" s="29"/>
      <c r="E97" s="29"/>
      <c r="F97" s="29"/>
      <c r="G97" s="29"/>
      <c r="H97" s="262"/>
      <c r="I97" s="262"/>
      <c r="J97" s="29"/>
      <c r="K97" s="29"/>
    </row>
    <row r="98" spans="2:11" ht="13.5" thickBot="1">
      <c r="B98" s="29"/>
      <c r="C98" s="29"/>
      <c r="D98" s="29"/>
      <c r="E98" s="29"/>
      <c r="F98" s="29"/>
      <c r="G98" s="29"/>
      <c r="H98" s="262"/>
      <c r="I98" s="262"/>
      <c r="J98" s="29"/>
      <c r="K98" s="29"/>
    </row>
    <row r="99" spans="2:11" ht="14.25" thickTop="1" thickBot="1">
      <c r="B99" s="64" t="s">
        <v>18</v>
      </c>
      <c r="C99" s="65" t="s">
        <v>16</v>
      </c>
      <c r="D99" s="115" t="s">
        <v>20</v>
      </c>
      <c r="E99" s="29"/>
      <c r="F99" s="29"/>
      <c r="G99" s="29"/>
      <c r="H99" s="262"/>
      <c r="I99" s="262"/>
      <c r="J99" s="29"/>
      <c r="K99" s="29"/>
    </row>
    <row r="100" spans="2:11" ht="13.5" thickTop="1">
      <c r="B100" s="76" t="s">
        <v>5</v>
      </c>
      <c r="C100" s="77">
        <f>SUM(C22,C48,C74)</f>
        <v>0</v>
      </c>
      <c r="D100" s="78" t="e">
        <f>C100/C82</f>
        <v>#DIV/0!</v>
      </c>
      <c r="E100" s="29"/>
      <c r="F100" s="29"/>
      <c r="G100" s="29"/>
      <c r="H100" s="29"/>
      <c r="I100" s="29"/>
      <c r="J100" s="29"/>
      <c r="K100" s="29"/>
    </row>
    <row r="101" spans="2:11" ht="13.5" thickBot="1">
      <c r="B101" s="116" t="s">
        <v>6</v>
      </c>
      <c r="C101" s="113">
        <f>SUM(C23,C49,C75)</f>
        <v>0</v>
      </c>
      <c r="D101" s="117" t="e">
        <f>C101/C82</f>
        <v>#DIV/0!</v>
      </c>
      <c r="E101" s="29"/>
      <c r="F101" s="29"/>
      <c r="G101" s="29"/>
      <c r="H101" s="29"/>
      <c r="I101" s="29"/>
      <c r="J101" s="29"/>
      <c r="K101" s="29"/>
    </row>
    <row r="102" spans="2:11" ht="14.25" thickTop="1" thickBot="1">
      <c r="B102" s="118" t="s">
        <v>19</v>
      </c>
      <c r="C102" s="119">
        <f>SUM(C100:C101)</f>
        <v>0</v>
      </c>
      <c r="D102" s="120" t="e">
        <f>C102/C82</f>
        <v>#DIV/0!</v>
      </c>
      <c r="E102" s="29"/>
      <c r="F102" s="29"/>
      <c r="G102" s="29"/>
      <c r="H102" s="29"/>
      <c r="I102" s="29"/>
      <c r="J102" s="29"/>
      <c r="K102" s="29"/>
    </row>
    <row r="103" spans="2:11" ht="13.5" thickTop="1"/>
  </sheetData>
  <sheetProtection password="C7B8" sheet="1" objects="1" scenarios="1"/>
  <mergeCells count="44">
    <mergeCell ref="B2:D2"/>
    <mergeCell ref="F9:G9"/>
    <mergeCell ref="I3:K3"/>
    <mergeCell ref="I4:K4"/>
    <mergeCell ref="I5:K5"/>
    <mergeCell ref="I6:K6"/>
    <mergeCell ref="I7:K7"/>
    <mergeCell ref="I8:K8"/>
    <mergeCell ref="I9:K9"/>
    <mergeCell ref="J2:K2"/>
    <mergeCell ref="B28:D28"/>
    <mergeCell ref="I29:K29"/>
    <mergeCell ref="I30:K30"/>
    <mergeCell ref="I31:K31"/>
    <mergeCell ref="I32:K32"/>
    <mergeCell ref="J28:K28"/>
    <mergeCell ref="I33:K33"/>
    <mergeCell ref="I34:K34"/>
    <mergeCell ref="F35:G35"/>
    <mergeCell ref="I35:K35"/>
    <mergeCell ref="H16:I21"/>
    <mergeCell ref="H42:I47"/>
    <mergeCell ref="B54:D54"/>
    <mergeCell ref="I55:K55"/>
    <mergeCell ref="I56:K56"/>
    <mergeCell ref="I57:K57"/>
    <mergeCell ref="J54:K54"/>
    <mergeCell ref="I58:K58"/>
    <mergeCell ref="I59:K59"/>
    <mergeCell ref="I60:K60"/>
    <mergeCell ref="F61:G61"/>
    <mergeCell ref="I61:K61"/>
    <mergeCell ref="H68:I73"/>
    <mergeCell ref="B80:D80"/>
    <mergeCell ref="I81:K81"/>
    <mergeCell ref="I82:K82"/>
    <mergeCell ref="I83:K83"/>
    <mergeCell ref="J80:K80"/>
    <mergeCell ref="H94:I99"/>
    <mergeCell ref="I84:K84"/>
    <mergeCell ref="I85:K85"/>
    <mergeCell ref="I86:K86"/>
    <mergeCell ref="F87:G87"/>
    <mergeCell ref="I87:K87"/>
  </mergeCells>
  <phoneticPr fontId="1" type="noConversion"/>
  <pageMargins left="0.23622047244094491" right="0.23622047244094491" top="0.51181102362204722" bottom="0.51181102362204722" header="0.51181102362204722" footer="0.51181102362204722"/>
  <pageSetup paperSize="9" orientation="landscape" r:id="rId1"/>
  <headerFooter alignWithMargins="0"/>
  <rowBreaks count="3" manualBreakCount="3">
    <brk id="26" max="16383" man="1"/>
    <brk id="52" max="16383" man="1"/>
    <brk id="78" max="10" man="1"/>
  </rowBreaks>
  <ignoredErrors>
    <ignoredError sqref="D14 D5:D8 D10:D12 D16:D18 D22:D24" evalError="1"/>
    <ignoredError sqref="C9" formula="1"/>
    <ignoredError sqref="D9 D13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00B050"/>
  </sheetPr>
  <dimension ref="A1:W91"/>
  <sheetViews>
    <sheetView workbookViewId="0">
      <selection activeCell="W9" sqref="W9"/>
    </sheetView>
  </sheetViews>
  <sheetFormatPr defaultRowHeight="12.75"/>
  <cols>
    <col min="1" max="1" width="12" customWidth="1" collapsed="1"/>
    <col min="2" max="2" width="5.85546875" customWidth="1" collapsed="1"/>
    <col min="3" max="21" width="5.28515625" customWidth="1" collapsed="1"/>
    <col min="22" max="22" width="5" customWidth="1" collapsed="1"/>
  </cols>
  <sheetData>
    <row r="1" spans="1:23" ht="27" customHeight="1" thickBot="1">
      <c r="A1" s="281" t="str">
        <f>'Оцене ученика'!A1</f>
        <v>IV разред</v>
      </c>
      <c r="B1" s="281"/>
      <c r="C1" s="29"/>
      <c r="D1" s="29"/>
      <c r="E1" s="29"/>
      <c r="F1" s="176" t="s">
        <v>79</v>
      </c>
      <c r="G1" s="29"/>
      <c r="H1" s="29"/>
      <c r="I1" s="30"/>
      <c r="J1" s="29"/>
      <c r="K1" s="30"/>
      <c r="L1" s="30"/>
      <c r="M1" s="30"/>
      <c r="N1" s="30"/>
      <c r="O1" s="29"/>
      <c r="P1" s="29"/>
      <c r="Q1" s="29"/>
      <c r="R1" s="29"/>
      <c r="S1" s="29"/>
      <c r="T1" s="29"/>
      <c r="U1" s="282" t="s">
        <v>88</v>
      </c>
      <c r="V1" s="282"/>
      <c r="W1" s="282"/>
    </row>
    <row r="2" spans="1:23" ht="134.25" customHeight="1" thickTop="1" thickBot="1">
      <c r="A2" s="285" t="s">
        <v>21</v>
      </c>
      <c r="B2" s="286"/>
      <c r="C2" s="31" t="str">
        <f>'Оцене ученика'!D2</f>
        <v>Српски језик</v>
      </c>
      <c r="D2" s="32">
        <f>'Оцене ученика'!E2</f>
        <v>0</v>
      </c>
      <c r="E2" s="32" t="str">
        <f>'Оцене ученика'!F2</f>
        <v>Енглески језик</v>
      </c>
      <c r="F2" s="32" t="str">
        <f>'Оцене ученика'!G2</f>
        <v>Математика</v>
      </c>
      <c r="G2" s="32" t="str">
        <f>'Оцене ученика'!H2</f>
        <v>Свет око нас</v>
      </c>
      <c r="H2" s="33" t="str">
        <f>'Оцене ученика'!I2</f>
        <v>Природа и друштво</v>
      </c>
      <c r="I2" s="34" t="str">
        <f>'Оцене ученика'!J2</f>
        <v>Ликовна култура</v>
      </c>
      <c r="J2" s="33" t="str">
        <f>'Оцене ученика'!K2</f>
        <v>Музичка култура</v>
      </c>
      <c r="K2" s="34" t="str">
        <f>'Оцене ученика'!L2</f>
        <v>Физичко васпитање</v>
      </c>
      <c r="L2" s="35">
        <f>'Оцене ученика'!M2</f>
        <v>0</v>
      </c>
      <c r="M2" s="35">
        <f>'Оцене ученика'!N2</f>
        <v>0</v>
      </c>
      <c r="N2" s="35">
        <f>'Оцене ученика'!O2</f>
        <v>0</v>
      </c>
      <c r="O2" s="32" t="str">
        <f>'Оцене ученика'!P2</f>
        <v>Народна традиција</v>
      </c>
      <c r="P2" s="32" t="str">
        <f>'Оцене ученика'!Q2</f>
        <v>Рука у тесту - Откривање света</v>
      </c>
      <c r="Q2" s="32" t="str">
        <f>'Оцене ученика'!R2</f>
        <v>Чувари природе</v>
      </c>
      <c r="R2" s="32" t="str">
        <f>'Оцене ученика'!S2</f>
        <v>Лепо писање</v>
      </c>
      <c r="S2" s="32" t="str">
        <f>'Оцене ученика'!T2</f>
        <v>Од играчке до рачунара</v>
      </c>
      <c r="T2" s="32" t="str">
        <f>'Оцене ученика'!U2</f>
        <v>Шах</v>
      </c>
      <c r="U2" s="180">
        <f>'Оцене ученика'!V2</f>
        <v>0</v>
      </c>
      <c r="V2" s="168" t="str">
        <f>'Оцене ученика'!AB2</f>
        <v>ВЛАДАЊЕ (не улази у просек)</v>
      </c>
      <c r="W2" s="173" t="s">
        <v>38</v>
      </c>
    </row>
    <row r="3" spans="1:23" s="3" customFormat="1" ht="13.5" thickTop="1">
      <c r="A3" s="36" t="s">
        <v>11</v>
      </c>
      <c r="B3" s="37">
        <v>5</v>
      </c>
      <c r="C3" s="38">
        <f>COUNTIF('Оцене ученика'!D$3:D$32,$B3)</f>
        <v>0</v>
      </c>
      <c r="D3" s="39">
        <f>COUNTIF('Оцене ученика'!E$3:E$32,$B3)</f>
        <v>0</v>
      </c>
      <c r="E3" s="39">
        <f>COUNTIF('Оцене ученика'!F$3:F$32,$B3)</f>
        <v>0</v>
      </c>
      <c r="F3" s="39">
        <f>COUNTIF('Оцене ученика'!G$3:G$32,$B3)</f>
        <v>0</v>
      </c>
      <c r="G3" s="39">
        <f>COUNTIF('Оцене ученика'!H$3:H$32,$B3)</f>
        <v>0</v>
      </c>
      <c r="H3" s="39">
        <f>COUNTIF('Оцене ученика'!I$3:I$32,$B3)</f>
        <v>0</v>
      </c>
      <c r="I3" s="39">
        <f>COUNTIF('Оцене ученика'!J$3:J$32,$B3)</f>
        <v>0</v>
      </c>
      <c r="J3" s="39">
        <f>COUNTIF('Оцене ученика'!K$3:K$32,$B3)</f>
        <v>0</v>
      </c>
      <c r="K3" s="39">
        <f>COUNTIF('Оцене ученика'!L$3:L$32,$B3)</f>
        <v>0</v>
      </c>
      <c r="L3" s="39">
        <f>COUNTIF('Оцене ученика'!M$3:M$32,$B3)</f>
        <v>0</v>
      </c>
      <c r="M3" s="39">
        <f>COUNTIF('Оцене ученика'!N$3:N$32,$B3)</f>
        <v>0</v>
      </c>
      <c r="N3" s="39">
        <f>COUNTIF('Оцене ученика'!O$3:O$32,$B3)</f>
        <v>0</v>
      </c>
      <c r="O3" s="39">
        <f>COUNTIF('Оцене ученика'!P$3:P$32,$B3)</f>
        <v>0</v>
      </c>
      <c r="P3" s="39">
        <f>COUNTIF('Оцене ученика'!Q$3:Q$32,$B3)</f>
        <v>0</v>
      </c>
      <c r="Q3" s="39">
        <f>COUNTIF('Оцене ученика'!R$3:R$32,$B3)</f>
        <v>0</v>
      </c>
      <c r="R3" s="39">
        <f>COUNTIF('Оцене ученика'!S$3:S$32,$B3)</f>
        <v>0</v>
      </c>
      <c r="S3" s="39">
        <f>COUNTIF('Оцене ученика'!T$3:T$32,$B3)</f>
        <v>0</v>
      </c>
      <c r="T3" s="39">
        <f>COUNTIF('Оцене ученика'!U$3:U$32,$B3)</f>
        <v>0</v>
      </c>
      <c r="U3" s="39">
        <f>COUNTIF('Оцене ученика'!V$3:V$32,$B3)</f>
        <v>0</v>
      </c>
      <c r="V3" s="198">
        <f>COUNTIF('Оцене ученика'!AB$3:AB$32,$B3)</f>
        <v>0</v>
      </c>
      <c r="W3" s="200">
        <f>SUM(C3:M3)</f>
        <v>0</v>
      </c>
    </row>
    <row r="4" spans="1:23" s="3" customFormat="1">
      <c r="A4" s="41" t="s">
        <v>12</v>
      </c>
      <c r="B4" s="42">
        <v>4</v>
      </c>
      <c r="C4" s="43">
        <f>COUNTIF('Оцене ученика'!D$3:D$32,$B4)</f>
        <v>0</v>
      </c>
      <c r="D4" s="44">
        <f>COUNTIF('Оцене ученика'!E$3:E$32,$B4)</f>
        <v>0</v>
      </c>
      <c r="E4" s="44">
        <f>COUNTIF('Оцене ученика'!F$3:F$32,$B4)</f>
        <v>0</v>
      </c>
      <c r="F4" s="44">
        <f>COUNTIF('Оцене ученика'!G$3:G$32,$B4)</f>
        <v>0</v>
      </c>
      <c r="G4" s="44">
        <f>COUNTIF('Оцене ученика'!H$3:H$32,$B4)</f>
        <v>0</v>
      </c>
      <c r="H4" s="44">
        <f>COUNTIF('Оцене ученика'!I$3:I$32,$B4)</f>
        <v>0</v>
      </c>
      <c r="I4" s="44">
        <f>COUNTIF('Оцене ученика'!J$3:J$32,$B4)</f>
        <v>0</v>
      </c>
      <c r="J4" s="44">
        <f>COUNTIF('Оцене ученика'!K$3:K$32,$B4)</f>
        <v>0</v>
      </c>
      <c r="K4" s="44">
        <f>COUNTIF('Оцене ученика'!L$3:L$32,$B4)</f>
        <v>0</v>
      </c>
      <c r="L4" s="44">
        <f>COUNTIF('Оцене ученика'!M$3:M$32,$B4)</f>
        <v>0</v>
      </c>
      <c r="M4" s="44">
        <f>COUNTIF('Оцене ученика'!N$3:N$32,$B4)</f>
        <v>0</v>
      </c>
      <c r="N4" s="44">
        <f>COUNTIF('Оцене ученика'!O$3:O$32,$B4)</f>
        <v>0</v>
      </c>
      <c r="O4" s="44">
        <f>COUNTIF('Оцене ученика'!P$3:P$32,$B4)</f>
        <v>0</v>
      </c>
      <c r="P4" s="44">
        <f>COUNTIF('Оцене ученика'!Q$3:Q$32,$B4)</f>
        <v>0</v>
      </c>
      <c r="Q4" s="44">
        <f>COUNTIF('Оцене ученика'!R$3:R$32,$B4)</f>
        <v>0</v>
      </c>
      <c r="R4" s="44">
        <f>COUNTIF('Оцене ученика'!S$3:S$32,$B4)</f>
        <v>0</v>
      </c>
      <c r="S4" s="44">
        <f>COUNTIF('Оцене ученика'!T$3:T$32,$B4)</f>
        <v>0</v>
      </c>
      <c r="T4" s="44">
        <f>COUNTIF('Оцене ученика'!U$3:U$32,$B4)</f>
        <v>0</v>
      </c>
      <c r="U4" s="44">
        <f>COUNTIF('Оцене ученика'!V$3:V$32,$B4)</f>
        <v>0</v>
      </c>
      <c r="V4" s="199">
        <f>COUNTIF('Оцене ученика'!AB$3:AB$32,$B4)</f>
        <v>0</v>
      </c>
      <c r="W4" s="172">
        <f t="shared" ref="W4:W10" si="0">SUM(C4:M4)</f>
        <v>0</v>
      </c>
    </row>
    <row r="5" spans="1:23" s="3" customFormat="1">
      <c r="A5" s="45" t="s">
        <v>10</v>
      </c>
      <c r="B5" s="42">
        <v>3</v>
      </c>
      <c r="C5" s="43">
        <f>COUNTIF('Оцене ученика'!D$3:D$32,$B5)</f>
        <v>0</v>
      </c>
      <c r="D5" s="44">
        <f>COUNTIF('Оцене ученика'!E$3:E$32,$B5)</f>
        <v>0</v>
      </c>
      <c r="E5" s="44">
        <f>COUNTIF('Оцене ученика'!F$3:F$32,$B5)</f>
        <v>0</v>
      </c>
      <c r="F5" s="44">
        <f>COUNTIF('Оцене ученика'!G$3:G$32,$B5)</f>
        <v>0</v>
      </c>
      <c r="G5" s="44">
        <f>COUNTIF('Оцене ученика'!H$3:H$32,$B5)</f>
        <v>0</v>
      </c>
      <c r="H5" s="44">
        <f>COUNTIF('Оцене ученика'!I$3:I$32,$B5)</f>
        <v>0</v>
      </c>
      <c r="I5" s="44">
        <f>COUNTIF('Оцене ученика'!J$3:J$32,$B5)</f>
        <v>0</v>
      </c>
      <c r="J5" s="44">
        <f>COUNTIF('Оцене ученика'!K$3:K$32,$B5)</f>
        <v>0</v>
      </c>
      <c r="K5" s="44">
        <f>COUNTIF('Оцене ученика'!L$3:L$32,$B5)</f>
        <v>0</v>
      </c>
      <c r="L5" s="44">
        <f>COUNTIF('Оцене ученика'!M$3:M$32,$B5)</f>
        <v>0</v>
      </c>
      <c r="M5" s="44">
        <f>COUNTIF('Оцене ученика'!N$3:N$32,$B5)</f>
        <v>0</v>
      </c>
      <c r="N5" s="44">
        <f>COUNTIF('Оцене ученика'!O$3:O$32,$B5)</f>
        <v>0</v>
      </c>
      <c r="O5" s="44">
        <f>COUNTIF('Оцене ученика'!P$3:P$32,$B5)</f>
        <v>0</v>
      </c>
      <c r="P5" s="44">
        <f>COUNTIF('Оцене ученика'!Q$3:Q$32,$B5)</f>
        <v>0</v>
      </c>
      <c r="Q5" s="44">
        <f>COUNTIF('Оцене ученика'!R$3:R$32,$B5)</f>
        <v>0</v>
      </c>
      <c r="R5" s="44">
        <f>COUNTIF('Оцене ученика'!S$3:S$32,$B5)</f>
        <v>0</v>
      </c>
      <c r="S5" s="44">
        <f>COUNTIF('Оцене ученика'!T$3:T$32,$B5)</f>
        <v>0</v>
      </c>
      <c r="T5" s="44">
        <f>COUNTIF('Оцене ученика'!U$3:U$32,$B5)</f>
        <v>0</v>
      </c>
      <c r="U5" s="44">
        <f>COUNTIF('Оцене ученика'!V$3:V$32,$B5)</f>
        <v>0</v>
      </c>
      <c r="V5" s="199">
        <f>COUNTIF('Оцене ученика'!AB$3:AB$32,$B5)</f>
        <v>0</v>
      </c>
      <c r="W5" s="172">
        <f t="shared" si="0"/>
        <v>0</v>
      </c>
    </row>
    <row r="6" spans="1:23" s="3" customFormat="1" ht="13.5" thickBot="1">
      <c r="A6" s="46" t="s">
        <v>13</v>
      </c>
      <c r="B6" s="47">
        <v>2</v>
      </c>
      <c r="C6" s="43">
        <f>COUNTIF('Оцене ученика'!D$3:D$32,$B6)</f>
        <v>0</v>
      </c>
      <c r="D6" s="44">
        <f>COUNTIF('Оцене ученика'!E$3:E$32,$B6)</f>
        <v>0</v>
      </c>
      <c r="E6" s="48">
        <f>COUNTIF('Оцене ученика'!F$3:F$32,$B6)</f>
        <v>0</v>
      </c>
      <c r="F6" s="44">
        <f>COUNTIF('Оцене ученика'!G$3:G$32,$B6)</f>
        <v>0</v>
      </c>
      <c r="G6" s="44">
        <f>COUNTIF('Оцене ученика'!H$3:H$32,$B6)</f>
        <v>0</v>
      </c>
      <c r="H6" s="44">
        <f>COUNTIF('Оцене ученика'!I$3:I$32,$B6)</f>
        <v>0</v>
      </c>
      <c r="I6" s="44">
        <f>COUNTIF('Оцене ученика'!J$3:J$32,$B6)</f>
        <v>0</v>
      </c>
      <c r="J6" s="44">
        <f>COUNTIF('Оцене ученика'!K$3:K$32,$B6)</f>
        <v>0</v>
      </c>
      <c r="K6" s="44">
        <f>COUNTIF('Оцене ученика'!L$3:L$32,$B6)</f>
        <v>0</v>
      </c>
      <c r="L6" s="44">
        <f>COUNTIF('Оцене ученика'!M$3:M$32,$B6)</f>
        <v>0</v>
      </c>
      <c r="M6" s="44">
        <f>COUNTIF('Оцене ученика'!N$3:N$32,$B6)</f>
        <v>0</v>
      </c>
      <c r="N6" s="44">
        <f>COUNTIF('Оцене ученика'!O$3:O$32,$B6)</f>
        <v>0</v>
      </c>
      <c r="O6" s="44">
        <f>COUNTIF('Оцене ученика'!P$3:P$32,$B6)</f>
        <v>0</v>
      </c>
      <c r="P6" s="44">
        <f>COUNTIF('Оцене ученика'!Q$3:Q$32,$B6)</f>
        <v>0</v>
      </c>
      <c r="Q6" s="44">
        <f>COUNTIF('Оцене ученика'!R$3:R$32,$B6)</f>
        <v>0</v>
      </c>
      <c r="R6" s="44">
        <f>COUNTIF('Оцене ученика'!S$3:S$32,$B6)</f>
        <v>0</v>
      </c>
      <c r="S6" s="44">
        <f>COUNTIF('Оцене ученика'!T$3:T$32,$B6)</f>
        <v>0</v>
      </c>
      <c r="T6" s="44">
        <f>COUNTIF('Оцене ученика'!U$3:U$32,$B6)</f>
        <v>0</v>
      </c>
      <c r="U6" s="44">
        <f>COUNTIF('Оцене ученика'!V$3:V$32,$B6)</f>
        <v>0</v>
      </c>
      <c r="V6" s="199">
        <f>COUNTIF('Оцене ученика'!AB$3:AB$32,$B6)</f>
        <v>0</v>
      </c>
      <c r="W6" s="201">
        <f t="shared" si="0"/>
        <v>0</v>
      </c>
    </row>
    <row r="7" spans="1:23" s="4" customFormat="1" ht="14.25" thickTop="1" thickBot="1">
      <c r="A7" s="319" t="s">
        <v>34</v>
      </c>
      <c r="B7" s="320"/>
      <c r="C7" s="49">
        <f>SUM(C3:C6)</f>
        <v>0</v>
      </c>
      <c r="D7" s="50">
        <f t="shared" ref="D7:V7" si="1">SUM(D3:D6)</f>
        <v>0</v>
      </c>
      <c r="E7" s="51">
        <f t="shared" si="1"/>
        <v>0</v>
      </c>
      <c r="F7" s="50">
        <f t="shared" si="1"/>
        <v>0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50">
        <f t="shared" si="1"/>
        <v>0</v>
      </c>
      <c r="Q7" s="50">
        <f t="shared" si="1"/>
        <v>0</v>
      </c>
      <c r="R7" s="50">
        <f t="shared" si="1"/>
        <v>0</v>
      </c>
      <c r="S7" s="50">
        <f t="shared" si="1"/>
        <v>0</v>
      </c>
      <c r="T7" s="50">
        <f t="shared" si="1"/>
        <v>0</v>
      </c>
      <c r="U7" s="50">
        <f t="shared" si="1"/>
        <v>0</v>
      </c>
      <c r="V7" s="50">
        <f t="shared" si="1"/>
        <v>0</v>
      </c>
      <c r="W7" s="174">
        <f t="shared" si="0"/>
        <v>0</v>
      </c>
    </row>
    <row r="8" spans="1:23" s="4" customFormat="1" ht="13.5" thickTop="1">
      <c r="A8" s="52" t="s">
        <v>14</v>
      </c>
      <c r="B8" s="53">
        <v>1</v>
      </c>
      <c r="C8" s="54">
        <f>COUNTIF('Оцене ученика'!D$3:D$32,$B8)</f>
        <v>0</v>
      </c>
      <c r="D8" s="55">
        <f>COUNTIF('Оцене ученика'!E$3:E$32,$B8)</f>
        <v>0</v>
      </c>
      <c r="E8" s="55">
        <f>COUNTIF('Оцене ученика'!F$3:F$32,$B8)</f>
        <v>0</v>
      </c>
      <c r="F8" s="55">
        <f>COUNTIF('Оцене ученика'!G$3:G$32,$B8)</f>
        <v>0</v>
      </c>
      <c r="G8" s="55">
        <f>COUNTIF('Оцене ученика'!H$3:H$32,$B8)</f>
        <v>0</v>
      </c>
      <c r="H8" s="55">
        <f>COUNTIF('Оцене ученика'!I$3:I$32,$B8)</f>
        <v>0</v>
      </c>
      <c r="I8" s="55">
        <f>COUNTIF('Оцене ученика'!J$3:J$32,$B8)</f>
        <v>0</v>
      </c>
      <c r="J8" s="55">
        <f>COUNTIF('Оцене ученика'!K$3:K$32,$B8)</f>
        <v>0</v>
      </c>
      <c r="K8" s="55">
        <f>COUNTIF('Оцене ученика'!L$3:L$32,$B8)</f>
        <v>0</v>
      </c>
      <c r="L8" s="55">
        <f>COUNTIF('Оцене ученика'!M$3:M$32,$B8)</f>
        <v>0</v>
      </c>
      <c r="M8" s="55">
        <f>COUNTIF('Оцене ученика'!N$3:N$32,$B8)</f>
        <v>0</v>
      </c>
      <c r="N8" s="55">
        <f>COUNTIF('Оцене ученика'!O$3:O$32,$B8)</f>
        <v>0</v>
      </c>
      <c r="O8" s="55">
        <f>COUNTIF('Оцене ученика'!P$3:P$32,$B8)</f>
        <v>0</v>
      </c>
      <c r="P8" s="55">
        <f>COUNTIF('Оцене ученика'!Q$3:Q$32,$B8)</f>
        <v>0</v>
      </c>
      <c r="Q8" s="55">
        <f>COUNTIF('Оцене ученика'!R$3:R$32,$B8)</f>
        <v>0</v>
      </c>
      <c r="R8" s="55">
        <f>COUNTIF('Оцене ученика'!S$3:S$32,$B8)</f>
        <v>0</v>
      </c>
      <c r="S8" s="55">
        <f>COUNTIF('Оцене ученика'!T$3:T$32,$B8)</f>
        <v>0</v>
      </c>
      <c r="T8" s="55">
        <f>COUNTIF('Оцене ученика'!U$3:U$32,$B8)</f>
        <v>0</v>
      </c>
      <c r="U8" s="55">
        <f>COUNTIF('Оцене ученика'!V$3:V$32,$B8)</f>
        <v>0</v>
      </c>
      <c r="V8" s="169">
        <f>COUNTIF('Оцене ученика'!AB$3:AB$32,$B8)</f>
        <v>0</v>
      </c>
      <c r="W8" s="172">
        <f t="shared" si="0"/>
        <v>0</v>
      </c>
    </row>
    <row r="9" spans="1:23" s="4" customFormat="1" ht="13.5" thickBot="1">
      <c r="A9" s="56" t="s">
        <v>15</v>
      </c>
      <c r="B9" s="57">
        <v>0</v>
      </c>
      <c r="C9" s="58">
        <f>COUNTIF('Оцене ученика'!D$3:D$32,$B9)</f>
        <v>0</v>
      </c>
      <c r="D9" s="59">
        <f>COUNTIF('Оцене ученика'!E$3:E$32,$B9)</f>
        <v>0</v>
      </c>
      <c r="E9" s="59">
        <f>COUNTIF('Оцене ученика'!F$3:F$32,$B9)</f>
        <v>0</v>
      </c>
      <c r="F9" s="59">
        <f>COUNTIF('Оцене ученика'!G$3:G$32,$B9)</f>
        <v>0</v>
      </c>
      <c r="G9" s="59">
        <f>COUNTIF('Оцене ученика'!H$3:H$32,$B9)</f>
        <v>0</v>
      </c>
      <c r="H9" s="59">
        <f>COUNTIF('Оцене ученика'!I$3:I$32,$B9)</f>
        <v>0</v>
      </c>
      <c r="I9" s="59">
        <f>COUNTIF('Оцене ученика'!J$3:J$32,$B9)</f>
        <v>0</v>
      </c>
      <c r="J9" s="59">
        <f>COUNTIF('Оцене ученика'!K$3:K$32,$B9)</f>
        <v>0</v>
      </c>
      <c r="K9" s="59">
        <f>COUNTIF('Оцене ученика'!L$3:L$32,$B9)</f>
        <v>0</v>
      </c>
      <c r="L9" s="59">
        <f>COUNTIF('Оцене ученика'!M$3:M$32,$B9)</f>
        <v>0</v>
      </c>
      <c r="M9" s="59">
        <f>COUNTIF('Оцене ученика'!N$3:N$32,$B9)</f>
        <v>0</v>
      </c>
      <c r="N9" s="59">
        <f>COUNTIF('Оцене ученика'!O$3:O$32,$B9)</f>
        <v>0</v>
      </c>
      <c r="O9" s="59">
        <f>COUNTIF('Оцене ученика'!P$3:P$32,$B9)</f>
        <v>0</v>
      </c>
      <c r="P9" s="59">
        <f>COUNTIF('Оцене ученика'!Q$3:Q$32,$B9)</f>
        <v>0</v>
      </c>
      <c r="Q9" s="59">
        <f>COUNTIF('Оцене ученика'!R$3:R$32,$B9)</f>
        <v>0</v>
      </c>
      <c r="R9" s="59">
        <f>COUNTIF('Оцене ученика'!S$3:S$32,$B9)</f>
        <v>0</v>
      </c>
      <c r="S9" s="59">
        <f>COUNTIF('Оцене ученика'!T$3:T$32,$B9)</f>
        <v>0</v>
      </c>
      <c r="T9" s="59">
        <f>COUNTIF('Оцене ученика'!U$3:U$32,$B9)</f>
        <v>0</v>
      </c>
      <c r="U9" s="59">
        <f>COUNTIF('Оцене ученика'!V$3:V$32,$B9)</f>
        <v>0</v>
      </c>
      <c r="V9" s="196">
        <f>COUNTIF('Оцене ученика'!AB$3:AB$32,$B9)</f>
        <v>0</v>
      </c>
      <c r="W9" s="201">
        <f t="shared" si="0"/>
        <v>0</v>
      </c>
    </row>
    <row r="10" spans="1:23" s="4" customFormat="1" ht="14.25" thickTop="1" thickBot="1">
      <c r="A10" s="321" t="s">
        <v>35</v>
      </c>
      <c r="B10" s="322"/>
      <c r="C10" s="60">
        <f>SUM(C7:C9)</f>
        <v>0</v>
      </c>
      <c r="D10" s="61">
        <f t="shared" ref="D10:V10" si="2">SUM(D7:D9)</f>
        <v>0</v>
      </c>
      <c r="E10" s="51">
        <f t="shared" si="2"/>
        <v>0</v>
      </c>
      <c r="F10" s="51">
        <f t="shared" si="2"/>
        <v>0</v>
      </c>
      <c r="G10" s="51">
        <f t="shared" si="2"/>
        <v>0</v>
      </c>
      <c r="H10" s="51">
        <f t="shared" si="2"/>
        <v>0</v>
      </c>
      <c r="I10" s="51">
        <f t="shared" si="2"/>
        <v>0</v>
      </c>
      <c r="J10" s="51">
        <f t="shared" si="2"/>
        <v>0</v>
      </c>
      <c r="K10" s="51">
        <f t="shared" si="2"/>
        <v>0</v>
      </c>
      <c r="L10" s="51">
        <f t="shared" si="2"/>
        <v>0</v>
      </c>
      <c r="M10" s="51">
        <f t="shared" si="2"/>
        <v>0</v>
      </c>
      <c r="N10" s="51">
        <f t="shared" si="2"/>
        <v>0</v>
      </c>
      <c r="O10" s="51">
        <f t="shared" si="2"/>
        <v>0</v>
      </c>
      <c r="P10" s="51">
        <f t="shared" si="2"/>
        <v>0</v>
      </c>
      <c r="Q10" s="51">
        <f t="shared" si="2"/>
        <v>0</v>
      </c>
      <c r="R10" s="51">
        <f t="shared" si="2"/>
        <v>0</v>
      </c>
      <c r="S10" s="51">
        <f t="shared" si="2"/>
        <v>0</v>
      </c>
      <c r="T10" s="51">
        <f t="shared" si="2"/>
        <v>0</v>
      </c>
      <c r="U10" s="51">
        <f t="shared" si="2"/>
        <v>0</v>
      </c>
      <c r="V10" s="197">
        <f t="shared" si="2"/>
        <v>0</v>
      </c>
      <c r="W10" s="174">
        <f t="shared" si="0"/>
        <v>0</v>
      </c>
    </row>
    <row r="11" spans="1:23" s="4" customFormat="1" ht="14.25" thickTop="1" thickBot="1">
      <c r="A11" s="319" t="s">
        <v>36</v>
      </c>
      <c r="B11" s="320"/>
      <c r="C11" s="62" t="e">
        <f>SUM('Оцене ученика'!D3:D32)/SUM(C7:C8)</f>
        <v>#DIV/0!</v>
      </c>
      <c r="D11" s="63" t="e">
        <f>SUM('Оцене ученика'!E3:E32)/SUM(D7:D8)</f>
        <v>#DIV/0!</v>
      </c>
      <c r="E11" s="63" t="e">
        <f>SUM('Оцене ученика'!F3:F32)/SUM(E7:E8)</f>
        <v>#DIV/0!</v>
      </c>
      <c r="F11" s="63" t="e">
        <f>SUM('Оцене ученика'!G3:G32)/SUM(F7:F8)</f>
        <v>#DIV/0!</v>
      </c>
      <c r="G11" s="63" t="e">
        <f>SUM('Оцене ученика'!H3:H32)/SUM(G7:G8)</f>
        <v>#DIV/0!</v>
      </c>
      <c r="H11" s="63" t="e">
        <f>SUM('Оцене ученика'!I3:I32)/SUM(H7:H8)</f>
        <v>#DIV/0!</v>
      </c>
      <c r="I11" s="63" t="e">
        <f>SUM('Оцене ученика'!J3:J32)/SUM(I7:I8)</f>
        <v>#DIV/0!</v>
      </c>
      <c r="J11" s="63" t="e">
        <f>SUM('Оцене ученика'!K3:K32)/SUM(J7:J8)</f>
        <v>#DIV/0!</v>
      </c>
      <c r="K11" s="63" t="e">
        <f>SUM('Оцене ученика'!L3:L32)/SUM(K7:K8)</f>
        <v>#DIV/0!</v>
      </c>
      <c r="L11" s="63" t="e">
        <f>SUM('Оцене ученика'!M3:M32)/SUM(L7:L8)</f>
        <v>#DIV/0!</v>
      </c>
      <c r="M11" s="63" t="e">
        <f>SUM('Оцене ученика'!N3:N32)/SUM(M7:M8)</f>
        <v>#DIV/0!</v>
      </c>
      <c r="N11" s="63" t="e">
        <f>SUM('Оцене ученика'!O3:O32)/SUM(N7:N8)</f>
        <v>#DIV/0!</v>
      </c>
      <c r="O11" s="63" t="e">
        <f>SUM('Оцене ученика'!P3:P32)/SUM(O7:O8)</f>
        <v>#DIV/0!</v>
      </c>
      <c r="P11" s="63" t="e">
        <f>SUM('Оцене ученика'!Q3:Q32)/SUM(P7:P8)</f>
        <v>#DIV/0!</v>
      </c>
      <c r="Q11" s="63" t="e">
        <f>SUM('Оцене ученика'!R3:R32)/SUM(Q7:Q8)</f>
        <v>#DIV/0!</v>
      </c>
      <c r="R11" s="63" t="e">
        <f>SUM('Оцене ученика'!S3:S32)/SUM(R7:R8)</f>
        <v>#DIV/0!</v>
      </c>
      <c r="S11" s="63" t="e">
        <f>SUM('Оцене ученика'!T3:T32)/SUM(S7:S8)</f>
        <v>#DIV/0!</v>
      </c>
      <c r="T11" s="63" t="e">
        <f>SUM('Оцене ученика'!U3:U32)/SUM(T7:T8)</f>
        <v>#DIV/0!</v>
      </c>
      <c r="U11" s="63" t="e">
        <f>SUM('Оцене ученика'!V3:V32)/SUM(U7:U8)</f>
        <v>#DIV/0!</v>
      </c>
      <c r="V11" s="170" t="e">
        <f>SUM('Оцене ученика'!AB3:AB32)/SUM(V7:V8)</f>
        <v>#DIV/0!</v>
      </c>
      <c r="W11" s="175" t="e">
        <f>(W3*B3+W4*B4+W5*B5+W6*B6+W8*B8)/(W7+W8)</f>
        <v>#DIV/0!</v>
      </c>
    </row>
    <row r="12" spans="1:23" s="3" customFormat="1" ht="13.5" thickTop="1">
      <c r="A12" s="40"/>
      <c r="B12" s="40"/>
      <c r="C12" s="29"/>
      <c r="D12" s="29"/>
      <c r="E12" s="29"/>
      <c r="F12" s="29"/>
      <c r="G12" s="29"/>
      <c r="H12" s="29"/>
      <c r="I12" s="29"/>
      <c r="J12" s="2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171"/>
    </row>
    <row r="13" spans="1:23" s="3" customFormat="1">
      <c r="A13" s="40"/>
      <c r="B13" s="40"/>
      <c r="C13" s="29"/>
      <c r="D13" s="29"/>
      <c r="E13" s="29"/>
      <c r="F13" s="29"/>
      <c r="G13" s="29"/>
      <c r="H13" s="29"/>
      <c r="I13" s="29"/>
      <c r="J13" s="29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s="3" customFormat="1">
      <c r="A14" s="40" t="s">
        <v>85</v>
      </c>
      <c r="B14" s="40"/>
      <c r="C14" s="29"/>
      <c r="D14" s="29"/>
      <c r="E14" s="29"/>
      <c r="F14" s="29"/>
      <c r="G14" s="29"/>
      <c r="H14" s="29"/>
      <c r="I14" s="29"/>
      <c r="J14" s="2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s="3" customFormat="1" ht="13.5" thickBot="1">
      <c r="C15"/>
      <c r="D15"/>
      <c r="E15"/>
      <c r="F15"/>
      <c r="G15"/>
      <c r="H15"/>
      <c r="I15"/>
      <c r="J15"/>
    </row>
    <row r="16" spans="1:23" s="3" customFormat="1" ht="30.75" customHeight="1" thickBot="1">
      <c r="A16" s="318" t="s">
        <v>81</v>
      </c>
      <c r="B16" s="298"/>
      <c r="C16" s="296" t="s">
        <v>84</v>
      </c>
      <c r="D16" s="297"/>
      <c r="E16" s="298"/>
      <c r="F16" s="299" t="s">
        <v>83</v>
      </c>
      <c r="G16" s="297"/>
      <c r="H16" s="298"/>
      <c r="I16"/>
      <c r="J16"/>
    </row>
    <row r="17" spans="1:23" s="3" customFormat="1" ht="15.75" customHeight="1">
      <c r="A17" s="300" t="s">
        <v>82</v>
      </c>
      <c r="B17" s="301"/>
      <c r="C17" s="302" t="s">
        <v>56</v>
      </c>
      <c r="D17" s="303"/>
      <c r="E17" s="301"/>
      <c r="F17" s="302">
        <f>COUNTIF('Оцене ученика'!$Z$3:$Z$32,C17)</f>
        <v>0</v>
      </c>
      <c r="G17" s="303"/>
      <c r="H17" s="301"/>
      <c r="I17"/>
      <c r="J17"/>
    </row>
    <row r="18" spans="1:23" s="3" customFormat="1" ht="15.75" customHeight="1">
      <c r="A18" s="290"/>
      <c r="B18" s="292"/>
      <c r="C18" s="304" t="s">
        <v>57</v>
      </c>
      <c r="D18" s="291"/>
      <c r="E18" s="292"/>
      <c r="F18" s="302">
        <f>COUNTIF('Оцене ученика'!$Z$3:$Z$32,C18)</f>
        <v>0</v>
      </c>
      <c r="G18" s="303"/>
      <c r="H18" s="301"/>
      <c r="I18"/>
      <c r="J18"/>
    </row>
    <row r="19" spans="1:23" s="3" customFormat="1" ht="15.75" customHeight="1" thickBot="1">
      <c r="A19" s="293"/>
      <c r="B19" s="295"/>
      <c r="C19" s="305" t="s">
        <v>58</v>
      </c>
      <c r="D19" s="294"/>
      <c r="E19" s="295"/>
      <c r="F19" s="323">
        <f>COUNTIF('Оцене ученика'!$Z$3:$Z$32,C19)</f>
        <v>0</v>
      </c>
      <c r="G19" s="324"/>
      <c r="H19" s="325"/>
      <c r="I19"/>
      <c r="J19"/>
    </row>
    <row r="20" spans="1:23" s="3" customFormat="1" ht="15" customHeight="1">
      <c r="A20" s="300" t="s">
        <v>80</v>
      </c>
      <c r="B20" s="301"/>
      <c r="C20" s="302" t="s">
        <v>56</v>
      </c>
      <c r="D20" s="303"/>
      <c r="E20" s="314"/>
      <c r="F20" s="287">
        <f>COUNTIF('Оцене ученика'!AA3:AA32,C20)</f>
        <v>0</v>
      </c>
      <c r="G20" s="288"/>
      <c r="H20" s="289"/>
      <c r="I20"/>
      <c r="J20"/>
    </row>
    <row r="21" spans="1:23" s="3" customFormat="1" ht="15" customHeight="1">
      <c r="A21" s="290"/>
      <c r="B21" s="292"/>
      <c r="C21" s="304" t="s">
        <v>57</v>
      </c>
      <c r="D21" s="291"/>
      <c r="E21" s="306"/>
      <c r="F21" s="290">
        <f>COUNTIF('Оцене ученика'!AA4:AA33,C21)</f>
        <v>0</v>
      </c>
      <c r="G21" s="291"/>
      <c r="H21" s="292"/>
      <c r="I21"/>
      <c r="J21"/>
    </row>
    <row r="22" spans="1:23" s="3" customFormat="1" ht="15" customHeight="1" thickBot="1">
      <c r="A22" s="293"/>
      <c r="B22" s="295"/>
      <c r="C22" s="305" t="s">
        <v>58</v>
      </c>
      <c r="D22" s="294"/>
      <c r="E22" s="310"/>
      <c r="F22" s="293">
        <f>COUNTIF('Оцене ученика'!AA5:AA34,C22)</f>
        <v>0</v>
      </c>
      <c r="G22" s="294"/>
      <c r="H22" s="295"/>
      <c r="I22"/>
      <c r="J22"/>
    </row>
    <row r="23" spans="1:23" s="3" customFormat="1">
      <c r="B23" s="177"/>
      <c r="C23"/>
      <c r="D23"/>
      <c r="E23"/>
      <c r="F23"/>
      <c r="G23"/>
      <c r="H23"/>
      <c r="I23"/>
      <c r="J23"/>
    </row>
    <row r="24" spans="1:23" ht="27" customHeight="1" thickBot="1">
      <c r="A24" s="326" t="str">
        <f>'Оцене ученика'!A35</f>
        <v>IV разред</v>
      </c>
      <c r="B24" s="326"/>
      <c r="U24" s="282" t="s">
        <v>89</v>
      </c>
      <c r="V24" s="282"/>
      <c r="W24" s="282"/>
    </row>
    <row r="25" spans="1:23" ht="134.25" customHeight="1" thickTop="1" thickBot="1">
      <c r="A25" s="285" t="s">
        <v>21</v>
      </c>
      <c r="B25" s="286"/>
      <c r="C25" s="230" t="str">
        <f>'Оцене ученика'!D36</f>
        <v>Српски језик</v>
      </c>
      <c r="D25" s="180">
        <f>'Оцене ученика'!E36</f>
        <v>0</v>
      </c>
      <c r="E25" s="180" t="str">
        <f>'Оцене ученика'!F36</f>
        <v>Енглески језик</v>
      </c>
      <c r="F25" s="180" t="str">
        <f>'Оцене ученика'!G36</f>
        <v>Математика</v>
      </c>
      <c r="G25" s="180" t="str">
        <f>'Оцене ученика'!H36</f>
        <v>Свет око нас</v>
      </c>
      <c r="H25" s="180" t="str">
        <f>'Оцене ученика'!I36</f>
        <v>Природа и друштво</v>
      </c>
      <c r="I25" s="180" t="str">
        <f>'Оцене ученика'!J36</f>
        <v>Ликовна култура</v>
      </c>
      <c r="J25" s="180" t="str">
        <f>'Оцене ученика'!K36</f>
        <v>Музичка култура</v>
      </c>
      <c r="K25" s="180" t="str">
        <f>'Оцене ученика'!L36</f>
        <v>Физичко васпитање</v>
      </c>
      <c r="L25" s="180">
        <f>'Оцене ученика'!M36</f>
        <v>0</v>
      </c>
      <c r="M25" s="180">
        <f>'Оцене ученика'!N36</f>
        <v>0</v>
      </c>
      <c r="N25" s="180">
        <f>'Оцене ученика'!O36</f>
        <v>0</v>
      </c>
      <c r="O25" s="180" t="str">
        <f>'Оцене ученика'!P36</f>
        <v>Народна традиција</v>
      </c>
      <c r="P25" s="180" t="str">
        <f>'Оцене ученика'!Q36</f>
        <v>Рука у тесту - Откривање света</v>
      </c>
      <c r="Q25" s="180" t="str">
        <f>'Оцене ученика'!R36</f>
        <v>Чувари природе</v>
      </c>
      <c r="R25" s="180" t="str">
        <f>'Оцене ученика'!S36</f>
        <v>Лепо писање</v>
      </c>
      <c r="S25" s="180" t="str">
        <f>'Оцене ученика'!T36</f>
        <v>Од играчке до рачунара</v>
      </c>
      <c r="T25" s="180" t="str">
        <f>'Оцене ученика'!U36</f>
        <v>Шах</v>
      </c>
      <c r="U25" s="180">
        <f>'Оцене ученика'!V36</f>
        <v>0</v>
      </c>
      <c r="V25" s="32" t="str">
        <f>'Оцене ученика'!AB36</f>
        <v>ВЛАДАЊЕ (не улази у просек)</v>
      </c>
      <c r="W25" s="173" t="s">
        <v>38</v>
      </c>
    </row>
    <row r="26" spans="1:23" ht="13.5" thickTop="1">
      <c r="A26" s="36" t="s">
        <v>11</v>
      </c>
      <c r="B26" s="37">
        <v>5</v>
      </c>
      <c r="C26" s="204">
        <f>COUNTIF('Оцене ученика'!D$37:D$66,$B26)</f>
        <v>0</v>
      </c>
      <c r="D26" s="39">
        <f>COUNTIF('Оцене ученика'!E$37:E$66,$B26)</f>
        <v>0</v>
      </c>
      <c r="E26" s="39">
        <f>COUNTIF('Оцене ученика'!F$37:F$66,$B26)</f>
        <v>0</v>
      </c>
      <c r="F26" s="39">
        <f>COUNTIF('Оцене ученика'!G$37:G$66,$B26)</f>
        <v>0</v>
      </c>
      <c r="G26" s="39">
        <f>COUNTIF('Оцене ученика'!H$37:H$66,$B26)</f>
        <v>0</v>
      </c>
      <c r="H26" s="39">
        <f>COUNTIF('Оцене ученика'!I$37:I$66,$B26)</f>
        <v>0</v>
      </c>
      <c r="I26" s="39">
        <f>COUNTIF('Оцене ученика'!J$37:J$66,$B26)</f>
        <v>0</v>
      </c>
      <c r="J26" s="39">
        <f>COUNTIF('Оцене ученика'!K$37:K$66,$B26)</f>
        <v>0</v>
      </c>
      <c r="K26" s="39">
        <f>COUNTIF('Оцене ученика'!L$37:L$66,$B26)</f>
        <v>0</v>
      </c>
      <c r="L26" s="39">
        <f>COUNTIF('Оцене ученика'!M$37:M$66,$B26)</f>
        <v>0</v>
      </c>
      <c r="M26" s="39">
        <f>COUNTIF('Оцене ученика'!N$37:N$66,$B26)</f>
        <v>0</v>
      </c>
      <c r="N26" s="39">
        <f>COUNTIF('Оцене ученика'!O$37:O$66,$B26)</f>
        <v>0</v>
      </c>
      <c r="O26" s="39">
        <f>COUNTIF('Оцене ученика'!P$37:P$66,$B26)</f>
        <v>0</v>
      </c>
      <c r="P26" s="39">
        <f>COUNTIF('Оцене ученика'!Q$37:Q$66,$B26)</f>
        <v>0</v>
      </c>
      <c r="Q26" s="39">
        <f>COUNTIF('Оцене ученика'!R$37:R$66,$B26)</f>
        <v>0</v>
      </c>
      <c r="R26" s="39">
        <f>COUNTIF('Оцене ученика'!S$37:S$66,$B26)</f>
        <v>0</v>
      </c>
      <c r="S26" s="39">
        <f>COUNTIF('Оцене ученика'!T$37:T$66,$B26)</f>
        <v>0</v>
      </c>
      <c r="T26" s="39">
        <f>COUNTIF('Оцене ученика'!U$37:U$66,$B26)</f>
        <v>0</v>
      </c>
      <c r="U26" s="39">
        <f>COUNTIF('Оцене ученика'!V$37:V$66,$B26)</f>
        <v>0</v>
      </c>
      <c r="V26" s="231">
        <f>COUNTIF('Оцене ученика'!AB$37:AB$66,$B26)</f>
        <v>0</v>
      </c>
      <c r="W26" s="200">
        <f>SUM(C26:M26)</f>
        <v>0</v>
      </c>
    </row>
    <row r="27" spans="1:23">
      <c r="A27" s="41" t="s">
        <v>12</v>
      </c>
      <c r="B27" s="42">
        <v>4</v>
      </c>
      <c r="C27" s="205">
        <f>COUNTIF('Оцене ученика'!D$37:D$66,$B27)</f>
        <v>0</v>
      </c>
      <c r="D27" s="44">
        <f>COUNTIF('Оцене ученика'!E$37:E$66,$B27)</f>
        <v>0</v>
      </c>
      <c r="E27" s="44">
        <f>COUNTIF('Оцене ученика'!F$37:F$66,$B27)</f>
        <v>0</v>
      </c>
      <c r="F27" s="44">
        <f>COUNTIF('Оцене ученика'!G$37:G$66,$B27)</f>
        <v>0</v>
      </c>
      <c r="G27" s="44">
        <f>COUNTIF('Оцене ученика'!H$37:H$66,$B27)</f>
        <v>0</v>
      </c>
      <c r="H27" s="44">
        <f>COUNTIF('Оцене ученика'!I$37:I$66,$B27)</f>
        <v>0</v>
      </c>
      <c r="I27" s="44">
        <f>COUNTIF('Оцене ученика'!J$37:J$66,$B27)</f>
        <v>0</v>
      </c>
      <c r="J27" s="44">
        <f>COUNTIF('Оцене ученика'!K$37:K$66,$B27)</f>
        <v>0</v>
      </c>
      <c r="K27" s="44">
        <f>COUNTIF('Оцене ученика'!L$37:L$66,$B27)</f>
        <v>0</v>
      </c>
      <c r="L27" s="44">
        <f>COUNTIF('Оцене ученика'!M$37:M$66,$B27)</f>
        <v>0</v>
      </c>
      <c r="M27" s="44">
        <f>COUNTIF('Оцене ученика'!N$37:N$66,$B27)</f>
        <v>0</v>
      </c>
      <c r="N27" s="44">
        <f>COUNTIF('Оцене ученика'!O$37:O$66,$B27)</f>
        <v>0</v>
      </c>
      <c r="O27" s="44">
        <f>COUNTIF('Оцене ученика'!P$37:P$66,$B27)</f>
        <v>0</v>
      </c>
      <c r="P27" s="44">
        <f>COUNTIF('Оцене ученика'!Q$37:Q$66,$B27)</f>
        <v>0</v>
      </c>
      <c r="Q27" s="44">
        <f>COUNTIF('Оцене ученика'!R$37:R$66,$B27)</f>
        <v>0</v>
      </c>
      <c r="R27" s="44">
        <f>COUNTIF('Оцене ученика'!S$37:S$66,$B27)</f>
        <v>0</v>
      </c>
      <c r="S27" s="44">
        <f>COUNTIF('Оцене ученика'!T$37:T$66,$B27)</f>
        <v>0</v>
      </c>
      <c r="T27" s="44">
        <f>COUNTIF('Оцене ученика'!U$37:U$66,$B27)</f>
        <v>0</v>
      </c>
      <c r="U27" s="44">
        <f>COUNTIF('Оцене ученика'!V$37:V$66,$B27)</f>
        <v>0</v>
      </c>
      <c r="V27" s="232">
        <f>COUNTIF('Оцене ученика'!AB$37:AB$66,$B27)</f>
        <v>0</v>
      </c>
      <c r="W27" s="172">
        <f t="shared" ref="W27:W33" si="3">SUM(C27:M27)</f>
        <v>0</v>
      </c>
    </row>
    <row r="28" spans="1:23">
      <c r="A28" s="45" t="s">
        <v>10</v>
      </c>
      <c r="B28" s="42">
        <v>3</v>
      </c>
      <c r="C28" s="205">
        <f>COUNTIF('Оцене ученика'!D$37:D$66,$B28)</f>
        <v>0</v>
      </c>
      <c r="D28" s="44">
        <f>COUNTIF('Оцене ученика'!E$37:E$66,$B28)</f>
        <v>0</v>
      </c>
      <c r="E28" s="44">
        <f>COUNTIF('Оцене ученика'!F$37:F$66,$B28)</f>
        <v>0</v>
      </c>
      <c r="F28" s="44">
        <f>COUNTIF('Оцене ученика'!G$37:G$66,$B28)</f>
        <v>0</v>
      </c>
      <c r="G28" s="44">
        <f>COUNTIF('Оцене ученика'!H$37:H$66,$B28)</f>
        <v>0</v>
      </c>
      <c r="H28" s="44">
        <f>COUNTIF('Оцене ученика'!I$37:I$66,$B28)</f>
        <v>0</v>
      </c>
      <c r="I28" s="44">
        <f>COUNTIF('Оцене ученика'!J$37:J$66,$B28)</f>
        <v>0</v>
      </c>
      <c r="J28" s="44">
        <f>COUNTIF('Оцене ученика'!K$37:K$66,$B28)</f>
        <v>0</v>
      </c>
      <c r="K28" s="44">
        <f>COUNTIF('Оцене ученика'!L$37:L$66,$B28)</f>
        <v>0</v>
      </c>
      <c r="L28" s="44">
        <f>COUNTIF('Оцене ученика'!M$37:M$66,$B28)</f>
        <v>0</v>
      </c>
      <c r="M28" s="44">
        <f>COUNTIF('Оцене ученика'!N$37:N$66,$B28)</f>
        <v>0</v>
      </c>
      <c r="N28" s="44">
        <f>COUNTIF('Оцене ученика'!O$37:O$66,$B28)</f>
        <v>0</v>
      </c>
      <c r="O28" s="44">
        <f>COUNTIF('Оцене ученика'!P$37:P$66,$B28)</f>
        <v>0</v>
      </c>
      <c r="P28" s="44">
        <f>COUNTIF('Оцене ученика'!Q$37:Q$66,$B28)</f>
        <v>0</v>
      </c>
      <c r="Q28" s="44">
        <f>COUNTIF('Оцене ученика'!R$37:R$66,$B28)</f>
        <v>0</v>
      </c>
      <c r="R28" s="44">
        <f>COUNTIF('Оцене ученика'!S$37:S$66,$B28)</f>
        <v>0</v>
      </c>
      <c r="S28" s="44">
        <f>COUNTIF('Оцене ученика'!T$37:T$66,$B28)</f>
        <v>0</v>
      </c>
      <c r="T28" s="44">
        <f>COUNTIF('Оцене ученика'!U$37:U$66,$B28)</f>
        <v>0</v>
      </c>
      <c r="U28" s="44">
        <f>COUNTIF('Оцене ученика'!V$37:V$66,$B28)</f>
        <v>0</v>
      </c>
      <c r="V28" s="232">
        <f>COUNTIF('Оцене ученика'!AB$37:AB$66,$B28)</f>
        <v>0</v>
      </c>
      <c r="W28" s="172">
        <f t="shared" si="3"/>
        <v>0</v>
      </c>
    </row>
    <row r="29" spans="1:23" ht="13.5" thickBot="1">
      <c r="A29" s="46" t="s">
        <v>13</v>
      </c>
      <c r="B29" s="47">
        <v>2</v>
      </c>
      <c r="C29" s="205">
        <f>COUNTIF('Оцене ученика'!D$37:D$66,$B29)</f>
        <v>0</v>
      </c>
      <c r="D29" s="48">
        <f>COUNTIF('Оцене ученика'!E$37:E$66,$B29)</f>
        <v>0</v>
      </c>
      <c r="E29" s="48">
        <f>COUNTIF('Оцене ученика'!F$37:F$66,$B29)</f>
        <v>0</v>
      </c>
      <c r="F29" s="48">
        <f>COUNTIF('Оцене ученика'!G$37:G$66,$B29)</f>
        <v>0</v>
      </c>
      <c r="G29" s="48">
        <f>COUNTIF('Оцене ученика'!H$37:H$66,$B29)</f>
        <v>0</v>
      </c>
      <c r="H29" s="48">
        <f>COUNTIF('Оцене ученика'!I$37:I$66,$B29)</f>
        <v>0</v>
      </c>
      <c r="I29" s="48">
        <f>COUNTIF('Оцене ученика'!J$37:J$66,$B29)</f>
        <v>0</v>
      </c>
      <c r="J29" s="48">
        <f>COUNTIF('Оцене ученика'!K$37:K$66,$B29)</f>
        <v>0</v>
      </c>
      <c r="K29" s="48">
        <f>COUNTIF('Оцене ученика'!L$37:L$66,$B29)</f>
        <v>0</v>
      </c>
      <c r="L29" s="48">
        <f>COUNTIF('Оцене ученика'!M$37:M$66,$B29)</f>
        <v>0</v>
      </c>
      <c r="M29" s="48">
        <f>COUNTIF('Оцене ученика'!N$37:N$66,$B29)</f>
        <v>0</v>
      </c>
      <c r="N29" s="48">
        <f>COUNTIF('Оцене ученика'!O$37:O$66,$B29)</f>
        <v>0</v>
      </c>
      <c r="O29" s="48">
        <f>COUNTIF('Оцене ученика'!P$37:P$66,$B29)</f>
        <v>0</v>
      </c>
      <c r="P29" s="48">
        <f>COUNTIF('Оцене ученика'!Q$37:Q$66,$B29)</f>
        <v>0</v>
      </c>
      <c r="Q29" s="48">
        <f>COUNTIF('Оцене ученика'!R$37:R$66,$B29)</f>
        <v>0</v>
      </c>
      <c r="R29" s="48">
        <f>COUNTIF('Оцене ученика'!S$37:S$66,$B29)</f>
        <v>0</v>
      </c>
      <c r="S29" s="48">
        <f>COUNTIF('Оцене ученика'!T$37:T$66,$B29)</f>
        <v>0</v>
      </c>
      <c r="T29" s="48">
        <f>COUNTIF('Оцене ученика'!U$37:U$66,$B29)</f>
        <v>0</v>
      </c>
      <c r="U29" s="48">
        <f>COUNTIF('Оцене ученика'!V$37:V$66,$B29)</f>
        <v>0</v>
      </c>
      <c r="V29" s="232">
        <f>COUNTIF('Оцене ученика'!AB$37:AB$66,$B29)</f>
        <v>0</v>
      </c>
      <c r="W29" s="201">
        <f t="shared" si="3"/>
        <v>0</v>
      </c>
    </row>
    <row r="30" spans="1:23" ht="14.25" thickTop="1" thickBot="1">
      <c r="A30" s="319" t="s">
        <v>34</v>
      </c>
      <c r="B30" s="320"/>
      <c r="C30" s="49">
        <f>SUM(C26:C29)</f>
        <v>0</v>
      </c>
      <c r="D30" s="50">
        <f t="shared" ref="D30:V30" si="4">SUM(D26:D29)</f>
        <v>0</v>
      </c>
      <c r="E30" s="50">
        <f t="shared" si="4"/>
        <v>0</v>
      </c>
      <c r="F30" s="50">
        <f t="shared" si="4"/>
        <v>0</v>
      </c>
      <c r="G30" s="50">
        <f t="shared" si="4"/>
        <v>0</v>
      </c>
      <c r="H30" s="50">
        <f t="shared" si="4"/>
        <v>0</v>
      </c>
      <c r="I30" s="50">
        <f t="shared" si="4"/>
        <v>0</v>
      </c>
      <c r="J30" s="50">
        <f t="shared" si="4"/>
        <v>0</v>
      </c>
      <c r="K30" s="50">
        <f t="shared" si="4"/>
        <v>0</v>
      </c>
      <c r="L30" s="50">
        <f t="shared" si="4"/>
        <v>0</v>
      </c>
      <c r="M30" s="50">
        <f t="shared" si="4"/>
        <v>0</v>
      </c>
      <c r="N30" s="50">
        <f t="shared" si="4"/>
        <v>0</v>
      </c>
      <c r="O30" s="50">
        <f t="shared" si="4"/>
        <v>0</v>
      </c>
      <c r="P30" s="50">
        <f t="shared" si="4"/>
        <v>0</v>
      </c>
      <c r="Q30" s="50">
        <f t="shared" si="4"/>
        <v>0</v>
      </c>
      <c r="R30" s="50">
        <f t="shared" si="4"/>
        <v>0</v>
      </c>
      <c r="S30" s="50">
        <f t="shared" si="4"/>
        <v>0</v>
      </c>
      <c r="T30" s="50">
        <f t="shared" si="4"/>
        <v>0</v>
      </c>
      <c r="U30" s="50">
        <f t="shared" si="4"/>
        <v>0</v>
      </c>
      <c r="V30" s="50">
        <f t="shared" si="4"/>
        <v>0</v>
      </c>
      <c r="W30" s="174">
        <f t="shared" si="3"/>
        <v>0</v>
      </c>
    </row>
    <row r="31" spans="1:23" ht="13.5" thickTop="1">
      <c r="A31" s="52" t="s">
        <v>14</v>
      </c>
      <c r="B31" s="53">
        <v>1</v>
      </c>
      <c r="C31" s="202">
        <f>COUNTIF('Оцене ученика'!D$37:D$66,$B31)</f>
        <v>0</v>
      </c>
      <c r="D31" s="234">
        <f>COUNTIF('Оцене ученика'!E$37:E$66,$B31)</f>
        <v>0</v>
      </c>
      <c r="E31" s="234">
        <f>COUNTIF('Оцене ученика'!F$37:F$66,$B31)</f>
        <v>0</v>
      </c>
      <c r="F31" s="234">
        <f>COUNTIF('Оцене ученика'!G$37:G$66,$B31)</f>
        <v>0</v>
      </c>
      <c r="G31" s="234">
        <f>COUNTIF('Оцене ученика'!H$37:H$66,$B31)</f>
        <v>0</v>
      </c>
      <c r="H31" s="234">
        <f>COUNTIF('Оцене ученика'!I$37:I$66,$B31)</f>
        <v>0</v>
      </c>
      <c r="I31" s="234">
        <f>COUNTIF('Оцене ученика'!J$37:J$66,$B31)</f>
        <v>0</v>
      </c>
      <c r="J31" s="234">
        <f>COUNTIF('Оцене ученика'!K$37:K$66,$B31)</f>
        <v>0</v>
      </c>
      <c r="K31" s="234">
        <f>COUNTIF('Оцене ученика'!L$37:L$66,$B31)</f>
        <v>0</v>
      </c>
      <c r="L31" s="234">
        <f>COUNTIF('Оцене ученика'!M$37:M$66,$B31)</f>
        <v>0</v>
      </c>
      <c r="M31" s="234">
        <f>COUNTIF('Оцене ученика'!N$37:N$66,$B31)</f>
        <v>0</v>
      </c>
      <c r="N31" s="234">
        <f>COUNTIF('Оцене ученика'!O$37:O$66,$B31)</f>
        <v>0</v>
      </c>
      <c r="O31" s="234">
        <f>COUNTIF('Оцене ученика'!P$37:P$66,$B31)</f>
        <v>0</v>
      </c>
      <c r="P31" s="234">
        <f>COUNTIF('Оцене ученика'!Q$37:Q$66,$B31)</f>
        <v>0</v>
      </c>
      <c r="Q31" s="234">
        <f>COUNTIF('Оцене ученика'!R$37:R$66,$B31)</f>
        <v>0</v>
      </c>
      <c r="R31" s="234">
        <f>COUNTIF('Оцене ученика'!S$37:S$66,$B31)</f>
        <v>0</v>
      </c>
      <c r="S31" s="234">
        <f>COUNTIF('Оцене ученика'!T$37:T$66,$B31)</f>
        <v>0</v>
      </c>
      <c r="T31" s="234">
        <f>COUNTIF('Оцене ученика'!U$37:U$66,$B31)</f>
        <v>0</v>
      </c>
      <c r="U31" s="234">
        <f>COUNTIF('Оцене ученика'!V$37:V$66,$B31)</f>
        <v>0</v>
      </c>
      <c r="V31" s="233">
        <f>COUNTIF('Оцене ученика'!AB$37:AB$66,$B31)</f>
        <v>0</v>
      </c>
      <c r="W31" s="172">
        <f t="shared" si="3"/>
        <v>0</v>
      </c>
    </row>
    <row r="32" spans="1:23" ht="13.5" thickBot="1">
      <c r="A32" s="56" t="s">
        <v>15</v>
      </c>
      <c r="B32" s="57">
        <v>0</v>
      </c>
      <c r="C32" s="203">
        <f>COUNTIF('Оцене ученика'!D$37:D$66,$B32)</f>
        <v>0</v>
      </c>
      <c r="D32" s="59">
        <f>COUNTIF('Оцене ученика'!E$37:E$66,$B32)</f>
        <v>0</v>
      </c>
      <c r="E32" s="59">
        <f>COUNTIF('Оцене ученика'!F$37:F$66,$B32)</f>
        <v>0</v>
      </c>
      <c r="F32" s="59">
        <f>COUNTIF('Оцене ученика'!G$37:G$66,$B32)</f>
        <v>0</v>
      </c>
      <c r="G32" s="59">
        <f>COUNTIF('Оцене ученика'!H$37:H$66,$B32)</f>
        <v>0</v>
      </c>
      <c r="H32" s="59">
        <f>COUNTIF('Оцене ученика'!I$37:I$66,$B32)</f>
        <v>0</v>
      </c>
      <c r="I32" s="59">
        <f>COUNTIF('Оцене ученика'!J$37:J$66,$B32)</f>
        <v>0</v>
      </c>
      <c r="J32" s="59">
        <f>COUNTIF('Оцене ученика'!K$37:K$66,$B32)</f>
        <v>0</v>
      </c>
      <c r="K32" s="59">
        <f>COUNTIF('Оцене ученика'!L$37:L$66,$B32)</f>
        <v>0</v>
      </c>
      <c r="L32" s="59">
        <f>COUNTIF('Оцене ученика'!M$37:M$66,$B32)</f>
        <v>0</v>
      </c>
      <c r="M32" s="59">
        <f>COUNTIF('Оцене ученика'!N$37:N$66,$B32)</f>
        <v>0</v>
      </c>
      <c r="N32" s="59">
        <f>COUNTIF('Оцене ученика'!O$37:O$66,$B32)</f>
        <v>0</v>
      </c>
      <c r="O32" s="59">
        <f>COUNTIF('Оцене ученика'!P$37:P$66,$B32)</f>
        <v>0</v>
      </c>
      <c r="P32" s="59">
        <f>COUNTIF('Оцене ученика'!Q$37:Q$66,$B32)</f>
        <v>0</v>
      </c>
      <c r="Q32" s="59">
        <f>COUNTIF('Оцене ученика'!R$37:R$66,$B32)</f>
        <v>0</v>
      </c>
      <c r="R32" s="59">
        <f>COUNTIF('Оцене ученика'!S$37:S$66,$B32)</f>
        <v>0</v>
      </c>
      <c r="S32" s="59">
        <f>COUNTIF('Оцене ученика'!T$37:T$66,$B32)</f>
        <v>0</v>
      </c>
      <c r="T32" s="59">
        <f>COUNTIF('Оцене ученика'!U$37:U$66,$B32)</f>
        <v>0</v>
      </c>
      <c r="U32" s="59">
        <f>COUNTIF('Оцене ученика'!V$37:V$66,$B32)</f>
        <v>0</v>
      </c>
      <c r="V32" s="57">
        <f>COUNTIF('Оцене ученика'!AB$37:AB$66,$B32)</f>
        <v>0</v>
      </c>
      <c r="W32" s="201">
        <f t="shared" si="3"/>
        <v>0</v>
      </c>
    </row>
    <row r="33" spans="1:23" ht="14.25" thickTop="1" thickBot="1">
      <c r="A33" s="321" t="s">
        <v>35</v>
      </c>
      <c r="B33" s="322"/>
      <c r="C33" s="60">
        <f>SUM(C30:C32)</f>
        <v>0</v>
      </c>
      <c r="D33" s="61">
        <f t="shared" ref="D33:V33" si="5">SUM(D30:D32)</f>
        <v>0</v>
      </c>
      <c r="E33" s="51">
        <f t="shared" si="5"/>
        <v>0</v>
      </c>
      <c r="F33" s="51">
        <f t="shared" si="5"/>
        <v>0</v>
      </c>
      <c r="G33" s="51">
        <f t="shared" si="5"/>
        <v>0</v>
      </c>
      <c r="H33" s="51">
        <f t="shared" si="5"/>
        <v>0</v>
      </c>
      <c r="I33" s="51">
        <f t="shared" si="5"/>
        <v>0</v>
      </c>
      <c r="J33" s="51">
        <f t="shared" si="5"/>
        <v>0</v>
      </c>
      <c r="K33" s="51">
        <f t="shared" si="5"/>
        <v>0</v>
      </c>
      <c r="L33" s="51">
        <f t="shared" si="5"/>
        <v>0</v>
      </c>
      <c r="M33" s="51">
        <f t="shared" si="5"/>
        <v>0</v>
      </c>
      <c r="N33" s="51">
        <f t="shared" si="5"/>
        <v>0</v>
      </c>
      <c r="O33" s="51">
        <f t="shared" si="5"/>
        <v>0</v>
      </c>
      <c r="P33" s="51">
        <f t="shared" si="5"/>
        <v>0</v>
      </c>
      <c r="Q33" s="51">
        <f t="shared" si="5"/>
        <v>0</v>
      </c>
      <c r="R33" s="51">
        <f t="shared" si="5"/>
        <v>0</v>
      </c>
      <c r="S33" s="51">
        <f t="shared" si="5"/>
        <v>0</v>
      </c>
      <c r="T33" s="51">
        <f t="shared" si="5"/>
        <v>0</v>
      </c>
      <c r="U33" s="51">
        <f t="shared" si="5"/>
        <v>0</v>
      </c>
      <c r="V33" s="197">
        <f t="shared" si="5"/>
        <v>0</v>
      </c>
      <c r="W33" s="174">
        <f t="shared" si="3"/>
        <v>0</v>
      </c>
    </row>
    <row r="34" spans="1:23" ht="14.25" thickTop="1" thickBot="1">
      <c r="A34" s="319" t="s">
        <v>36</v>
      </c>
      <c r="B34" s="320"/>
      <c r="C34" s="62" t="e">
        <f>SUM('Оцене ученика'!D37:D66)/SUM(C30:C31)</f>
        <v>#DIV/0!</v>
      </c>
      <c r="D34" s="62" t="e">
        <f>SUM('Оцене ученика'!E37:E66)/SUM(D30:D31)</f>
        <v>#DIV/0!</v>
      </c>
      <c r="E34" s="62" t="e">
        <f>SUM('Оцене ученика'!F37:F66)/SUM(E30:E31)</f>
        <v>#DIV/0!</v>
      </c>
      <c r="F34" s="62" t="e">
        <f>SUM('Оцене ученика'!G37:G66)/SUM(F30:F31)</f>
        <v>#DIV/0!</v>
      </c>
      <c r="G34" s="62" t="e">
        <f>SUM('Оцене ученика'!H37:H66)/SUM(G30:G31)</f>
        <v>#DIV/0!</v>
      </c>
      <c r="H34" s="62" t="e">
        <f>SUM('Оцене ученика'!I37:I66)/SUM(H30:H31)</f>
        <v>#DIV/0!</v>
      </c>
      <c r="I34" s="62" t="e">
        <f>SUM('Оцене ученика'!J37:J66)/SUM(I30:I31)</f>
        <v>#DIV/0!</v>
      </c>
      <c r="J34" s="62" t="e">
        <f>SUM('Оцене ученика'!K37:K66)/SUM(J30:J31)</f>
        <v>#DIV/0!</v>
      </c>
      <c r="K34" s="62" t="e">
        <f>SUM('Оцене ученика'!L37:L66)/SUM(K30:K31)</f>
        <v>#DIV/0!</v>
      </c>
      <c r="L34" s="62" t="e">
        <f>SUM('Оцене ученика'!M37:M66)/SUM(L30:L31)</f>
        <v>#DIV/0!</v>
      </c>
      <c r="M34" s="62" t="e">
        <f>SUM('Оцене ученика'!N37:N66)/SUM(M30:M31)</f>
        <v>#DIV/0!</v>
      </c>
      <c r="N34" s="62" t="e">
        <f>SUM('Оцене ученика'!O37:O66)/SUM(N30:N31)</f>
        <v>#DIV/0!</v>
      </c>
      <c r="O34" s="62" t="e">
        <f>SUM('Оцене ученика'!P37:P66)/SUM(O30:O31)</f>
        <v>#DIV/0!</v>
      </c>
      <c r="P34" s="62" t="e">
        <f>SUM('Оцене ученика'!Q37:Q66)/SUM(P30:P31)</f>
        <v>#DIV/0!</v>
      </c>
      <c r="Q34" s="62" t="e">
        <f>SUM('Оцене ученика'!R37:R66)/SUM(Q30:Q31)</f>
        <v>#DIV/0!</v>
      </c>
      <c r="R34" s="62" t="e">
        <f>SUM('Оцене ученика'!S37:S66)/SUM(R30:R31)</f>
        <v>#DIV/0!</v>
      </c>
      <c r="S34" s="62" t="e">
        <f>SUM('Оцене ученика'!T37:T66)/SUM(S30:S31)</f>
        <v>#DIV/0!</v>
      </c>
      <c r="T34" s="62" t="e">
        <f>SUM('Оцене ученика'!U37:U66)/SUM(T30:T31)</f>
        <v>#DIV/0!</v>
      </c>
      <c r="U34" s="62" t="e">
        <f>SUM('Оцене ученика'!V37:V66)/SUM(U30:U31)</f>
        <v>#DIV/0!</v>
      </c>
      <c r="V34" s="170" t="e">
        <f>SUM('Оцене ученика'!AB37:AB66)/SUM(V30:V31)</f>
        <v>#DIV/0!</v>
      </c>
      <c r="W34" s="175" t="e">
        <f>(W26*B26+W27*B27+W28*B28+W29*B29+W31*B31)/(W30+W31)</f>
        <v>#DIV/0!</v>
      </c>
    </row>
    <row r="35" spans="1:23" ht="13.5" thickTop="1">
      <c r="A35" s="40"/>
      <c r="B35" s="40"/>
      <c r="C35" s="29"/>
      <c r="D35" s="29"/>
      <c r="E35" s="29"/>
      <c r="F35" s="29"/>
      <c r="G35" s="29"/>
      <c r="H35" s="29"/>
      <c r="I35" s="29"/>
      <c r="J35" s="29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171"/>
    </row>
    <row r="36" spans="1:23">
      <c r="A36" s="40"/>
      <c r="B36" s="40"/>
      <c r="C36" s="29"/>
      <c r="D36" s="29"/>
      <c r="E36" s="29"/>
      <c r="F36" s="29"/>
      <c r="G36" s="29"/>
      <c r="H36" s="29"/>
      <c r="I36" s="29"/>
      <c r="J36" s="29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>
      <c r="A37" s="40" t="s">
        <v>85</v>
      </c>
      <c r="B37" s="40"/>
      <c r="C37" s="29"/>
      <c r="D37" s="29"/>
      <c r="E37" s="29"/>
      <c r="F37" s="29"/>
      <c r="G37" s="29"/>
      <c r="H37" s="29"/>
      <c r="I37" s="29"/>
      <c r="J37" s="29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ht="13.5" thickBot="1">
      <c r="A38" s="3"/>
      <c r="B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28.5" customHeight="1" thickBot="1">
      <c r="A39" s="318" t="s">
        <v>81</v>
      </c>
      <c r="B39" s="298"/>
      <c r="C39" s="296" t="s">
        <v>84</v>
      </c>
      <c r="D39" s="297"/>
      <c r="E39" s="298"/>
      <c r="F39" s="299" t="s">
        <v>83</v>
      </c>
      <c r="G39" s="297"/>
      <c r="H39" s="298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00" t="s">
        <v>82</v>
      </c>
      <c r="B40" s="301"/>
      <c r="C40" s="302" t="s">
        <v>56</v>
      </c>
      <c r="D40" s="303"/>
      <c r="E40" s="301"/>
      <c r="F40" s="302">
        <f>COUNTIF('Оцене ученика'!$Z$37:$Z$66,C40)</f>
        <v>0</v>
      </c>
      <c r="G40" s="303"/>
      <c r="H40" s="30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>
      <c r="A41" s="290"/>
      <c r="B41" s="292"/>
      <c r="C41" s="304" t="s">
        <v>57</v>
      </c>
      <c r="D41" s="291"/>
      <c r="E41" s="292"/>
      <c r="F41" s="307">
        <f>COUNTIF('Оцене ученика'!$Z$37:$Z$66,C41)</f>
        <v>0</v>
      </c>
      <c r="G41" s="308"/>
      <c r="H41" s="30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 thickBot="1">
      <c r="A42" s="293"/>
      <c r="B42" s="295"/>
      <c r="C42" s="305" t="s">
        <v>58</v>
      </c>
      <c r="D42" s="294"/>
      <c r="E42" s="295"/>
      <c r="F42" s="311">
        <f>COUNTIF('Оцене ученика'!$Z$37:$Z$66,C42)</f>
        <v>0</v>
      </c>
      <c r="G42" s="312"/>
      <c r="H42" s="31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" customHeight="1">
      <c r="A43" s="300" t="s">
        <v>80</v>
      </c>
      <c r="B43" s="301"/>
      <c r="C43" s="302" t="s">
        <v>56</v>
      </c>
      <c r="D43" s="303"/>
      <c r="E43" s="314"/>
      <c r="F43" s="315">
        <f>COUNTIF('Оцене ученика'!AA37:AA66,C43)</f>
        <v>0</v>
      </c>
      <c r="G43" s="316"/>
      <c r="H43" s="31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290"/>
      <c r="B44" s="292"/>
      <c r="C44" s="304" t="s">
        <v>57</v>
      </c>
      <c r="D44" s="291"/>
      <c r="E44" s="306"/>
      <c r="F44" s="307">
        <f>COUNTIF('Оцене ученика'!AA37:AA66,C44)</f>
        <v>0</v>
      </c>
      <c r="G44" s="308"/>
      <c r="H44" s="30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6.5" customHeight="1" thickBot="1">
      <c r="A45" s="293"/>
      <c r="B45" s="295"/>
      <c r="C45" s="305" t="s">
        <v>58</v>
      </c>
      <c r="D45" s="294"/>
      <c r="E45" s="310"/>
      <c r="F45" s="311">
        <f>COUNTIF('Оцене ученика'!AA37:AA66,C45)</f>
        <v>0</v>
      </c>
      <c r="G45" s="312"/>
      <c r="H45" s="31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7" spans="1:23" ht="30" customHeight="1" thickBot="1">
      <c r="A47" s="326" t="str">
        <f>'Оцене ученика'!A69</f>
        <v>IV разред</v>
      </c>
      <c r="B47" s="326"/>
      <c r="U47" s="282" t="s">
        <v>90</v>
      </c>
      <c r="V47" s="282"/>
      <c r="W47" s="282"/>
    </row>
    <row r="48" spans="1:23" ht="130.5" customHeight="1" thickTop="1" thickBot="1">
      <c r="A48" s="285" t="s">
        <v>21</v>
      </c>
      <c r="B48" s="286"/>
      <c r="C48" s="230" t="str">
        <f>'Оцене ученика'!D70</f>
        <v>Српски језик</v>
      </c>
      <c r="D48" s="180">
        <f>'Оцене ученика'!E70</f>
        <v>0</v>
      </c>
      <c r="E48" s="180" t="str">
        <f>'Оцене ученика'!F70</f>
        <v>Енглески језик</v>
      </c>
      <c r="F48" s="180" t="str">
        <f>'Оцене ученика'!G70</f>
        <v>Математика</v>
      </c>
      <c r="G48" s="180" t="str">
        <f>'Оцене ученика'!H70</f>
        <v>Свет око нас</v>
      </c>
      <c r="H48" s="180" t="str">
        <f>'Оцене ученика'!I70</f>
        <v>Природа и друштво</v>
      </c>
      <c r="I48" s="180" t="str">
        <f>'Оцене ученика'!J70</f>
        <v>Ликовна култура</v>
      </c>
      <c r="J48" s="180" t="str">
        <f>'Оцене ученика'!K70</f>
        <v>Музичка култура</v>
      </c>
      <c r="K48" s="180" t="str">
        <f>'Оцене ученика'!L70</f>
        <v>Физичко васпитање</v>
      </c>
      <c r="L48" s="180">
        <f>'Оцене ученика'!M70</f>
        <v>0</v>
      </c>
      <c r="M48" s="180">
        <f>'Оцене ученика'!N70</f>
        <v>0</v>
      </c>
      <c r="N48" s="180">
        <f>'Оцене ученика'!O70</f>
        <v>0</v>
      </c>
      <c r="O48" s="180" t="str">
        <f>'Оцене ученика'!P70</f>
        <v>Народна традиција</v>
      </c>
      <c r="P48" s="180" t="str">
        <f>'Оцене ученика'!Q70</f>
        <v>Рука у тесту - Откривање света</v>
      </c>
      <c r="Q48" s="180" t="str">
        <f>'Оцене ученика'!R70</f>
        <v>Чувари природе</v>
      </c>
      <c r="R48" s="180" t="str">
        <f>'Оцене ученика'!S70</f>
        <v>Лепо писање</v>
      </c>
      <c r="S48" s="180" t="str">
        <f>'Оцене ученика'!T70</f>
        <v>Од играчке до рачунара</v>
      </c>
      <c r="T48" s="180" t="str">
        <f>'Оцене ученика'!U70</f>
        <v>Шах</v>
      </c>
      <c r="U48" s="180">
        <f>'Оцене ученика'!V70</f>
        <v>0</v>
      </c>
      <c r="V48" s="32" t="str">
        <f>'Оцене ученика'!AB70</f>
        <v>ВЛАДАЊЕ (не улази у просек)</v>
      </c>
      <c r="W48" s="173" t="s">
        <v>38</v>
      </c>
    </row>
    <row r="49" spans="1:23" ht="13.5" thickTop="1">
      <c r="A49" s="36" t="s">
        <v>11</v>
      </c>
      <c r="B49" s="37">
        <v>5</v>
      </c>
      <c r="C49" s="204">
        <f>COUNTIF('Оцене ученика'!D$71:D$100,$B49)</f>
        <v>0</v>
      </c>
      <c r="D49" s="39">
        <f>COUNTIF('Оцене ученика'!E$71:E$100,$B49)</f>
        <v>0</v>
      </c>
      <c r="E49" s="39">
        <f>COUNTIF('Оцене ученика'!F$71:F$100,$B49)</f>
        <v>0</v>
      </c>
      <c r="F49" s="39">
        <f>COUNTIF('Оцене ученика'!G$71:G$100,$B49)</f>
        <v>0</v>
      </c>
      <c r="G49" s="39">
        <f>COUNTIF('Оцене ученика'!H$71:H$100,$B49)</f>
        <v>0</v>
      </c>
      <c r="H49" s="39">
        <f>COUNTIF('Оцене ученика'!I$71:I$100,$B49)</f>
        <v>0</v>
      </c>
      <c r="I49" s="39">
        <f>COUNTIF('Оцене ученика'!J$71:J$100,$B49)</f>
        <v>0</v>
      </c>
      <c r="J49" s="39">
        <f>COUNTIF('Оцене ученика'!K$71:K$100,$B49)</f>
        <v>0</v>
      </c>
      <c r="K49" s="39">
        <f>COUNTIF('Оцене ученика'!L$71:L$100,$B49)</f>
        <v>0</v>
      </c>
      <c r="L49" s="39">
        <f>COUNTIF('Оцене ученика'!M$71:M$100,$B49)</f>
        <v>0</v>
      </c>
      <c r="M49" s="39">
        <f>COUNTIF('Оцене ученика'!N$71:N$100,$B49)</f>
        <v>0</v>
      </c>
      <c r="N49" s="39">
        <f>COUNTIF('Оцене ученика'!O$71:O$100,$B49)</f>
        <v>0</v>
      </c>
      <c r="O49" s="39">
        <f>COUNTIF('Оцене ученика'!P$71:P$100,$B49)</f>
        <v>0</v>
      </c>
      <c r="P49" s="39">
        <f>COUNTIF('Оцене ученика'!Q$71:Q$100,$B49)</f>
        <v>0</v>
      </c>
      <c r="Q49" s="39">
        <f>COUNTIF('Оцене ученика'!R$71:R$100,$B49)</f>
        <v>0</v>
      </c>
      <c r="R49" s="39">
        <f>COUNTIF('Оцене ученика'!S$71:S$100,$B49)</f>
        <v>0</v>
      </c>
      <c r="S49" s="39">
        <f>COUNTIF('Оцене ученика'!T$71:T$100,$B49)</f>
        <v>0</v>
      </c>
      <c r="T49" s="39">
        <f>COUNTIF('Оцене ученика'!U$71:U$100,$B49)</f>
        <v>0</v>
      </c>
      <c r="U49" s="39">
        <f>COUNTIF('Оцене ученика'!V$71:V$100,$B49)</f>
        <v>0</v>
      </c>
      <c r="V49" s="198">
        <f>COUNTIF('Оцене ученика'!AB$71:AB$100,$B49)</f>
        <v>0</v>
      </c>
      <c r="W49" s="200">
        <f>SUM(C49:M49)</f>
        <v>0</v>
      </c>
    </row>
    <row r="50" spans="1:23">
      <c r="A50" s="41" t="s">
        <v>12</v>
      </c>
      <c r="B50" s="42">
        <v>4</v>
      </c>
      <c r="C50" s="205">
        <f>COUNTIF('Оцене ученика'!D$71:D$100,$B50)</f>
        <v>0</v>
      </c>
      <c r="D50" s="44">
        <f>COUNTIF('Оцене ученика'!E$71:E$100,$B50)</f>
        <v>0</v>
      </c>
      <c r="E50" s="44">
        <f>COUNTIF('Оцене ученика'!F$71:F$100,$B50)</f>
        <v>0</v>
      </c>
      <c r="F50" s="44">
        <f>COUNTIF('Оцене ученика'!G$71:G$100,$B50)</f>
        <v>0</v>
      </c>
      <c r="G50" s="44">
        <f>COUNTIF('Оцене ученика'!H$71:H$100,$B50)</f>
        <v>0</v>
      </c>
      <c r="H50" s="44">
        <f>COUNTIF('Оцене ученика'!I$71:I$100,$B50)</f>
        <v>0</v>
      </c>
      <c r="I50" s="44">
        <f>COUNTIF('Оцене ученика'!J$71:J$100,$B50)</f>
        <v>0</v>
      </c>
      <c r="J50" s="44">
        <f>COUNTIF('Оцене ученика'!K$71:K$100,$B50)</f>
        <v>0</v>
      </c>
      <c r="K50" s="44">
        <f>COUNTIF('Оцене ученика'!L$71:L$100,$B50)</f>
        <v>0</v>
      </c>
      <c r="L50" s="44">
        <f>COUNTIF('Оцене ученика'!M$71:M$100,$B50)</f>
        <v>0</v>
      </c>
      <c r="M50" s="44">
        <f>COUNTIF('Оцене ученика'!N$71:N$100,$B50)</f>
        <v>0</v>
      </c>
      <c r="N50" s="44">
        <f>COUNTIF('Оцене ученика'!O$71:O$100,$B50)</f>
        <v>0</v>
      </c>
      <c r="O50" s="44">
        <f>COUNTIF('Оцене ученика'!P$71:P$100,$B50)</f>
        <v>0</v>
      </c>
      <c r="P50" s="44">
        <f>COUNTIF('Оцене ученика'!Q$71:Q$100,$B50)</f>
        <v>0</v>
      </c>
      <c r="Q50" s="44">
        <f>COUNTIF('Оцене ученика'!R$71:R$100,$B50)</f>
        <v>0</v>
      </c>
      <c r="R50" s="44">
        <f>COUNTIF('Оцене ученика'!S$71:S$100,$B50)</f>
        <v>0</v>
      </c>
      <c r="S50" s="44">
        <f>COUNTIF('Оцене ученика'!T$71:T$100,$B50)</f>
        <v>0</v>
      </c>
      <c r="T50" s="44">
        <f>COUNTIF('Оцене ученика'!U$71:U$100,$B50)</f>
        <v>0</v>
      </c>
      <c r="U50" s="44">
        <f>COUNTIF('Оцене ученика'!V$71:V$100,$B50)</f>
        <v>0</v>
      </c>
      <c r="V50" s="199">
        <f>COUNTIF('Оцене ученика'!AB$71:AB$100,$B50)</f>
        <v>0</v>
      </c>
      <c r="W50" s="172">
        <f t="shared" ref="W50:W56" si="6">SUM(C50:M50)</f>
        <v>0</v>
      </c>
    </row>
    <row r="51" spans="1:23">
      <c r="A51" s="45" t="s">
        <v>10</v>
      </c>
      <c r="B51" s="42">
        <v>3</v>
      </c>
      <c r="C51" s="205">
        <f>COUNTIF('Оцене ученика'!D$71:D$100,$B51)</f>
        <v>0</v>
      </c>
      <c r="D51" s="44">
        <f>COUNTIF('Оцене ученика'!E$71:E$100,$B51)</f>
        <v>0</v>
      </c>
      <c r="E51" s="44">
        <f>COUNTIF('Оцене ученика'!F$71:F$100,$B51)</f>
        <v>0</v>
      </c>
      <c r="F51" s="44">
        <f>COUNTIF('Оцене ученика'!G$71:G$100,$B51)</f>
        <v>0</v>
      </c>
      <c r="G51" s="44">
        <f>COUNTIF('Оцене ученика'!H$71:H$100,$B51)</f>
        <v>0</v>
      </c>
      <c r="H51" s="44">
        <f>COUNTIF('Оцене ученика'!I$71:I$100,$B51)</f>
        <v>0</v>
      </c>
      <c r="I51" s="44">
        <f>COUNTIF('Оцене ученика'!J$71:J$100,$B51)</f>
        <v>0</v>
      </c>
      <c r="J51" s="44">
        <f>COUNTIF('Оцене ученика'!K$71:K$100,$B51)</f>
        <v>0</v>
      </c>
      <c r="K51" s="44">
        <f>COUNTIF('Оцене ученика'!L$71:L$100,$B51)</f>
        <v>0</v>
      </c>
      <c r="L51" s="44">
        <f>COUNTIF('Оцене ученика'!M$71:M$100,$B51)</f>
        <v>0</v>
      </c>
      <c r="M51" s="44">
        <f>COUNTIF('Оцене ученика'!N$71:N$100,$B51)</f>
        <v>0</v>
      </c>
      <c r="N51" s="44">
        <f>COUNTIF('Оцене ученика'!O$71:O$100,$B51)</f>
        <v>0</v>
      </c>
      <c r="O51" s="44">
        <f>COUNTIF('Оцене ученика'!P$71:P$100,$B51)</f>
        <v>0</v>
      </c>
      <c r="P51" s="44">
        <f>COUNTIF('Оцене ученика'!Q$71:Q$100,$B51)</f>
        <v>0</v>
      </c>
      <c r="Q51" s="44">
        <f>COUNTIF('Оцене ученика'!R$71:R$100,$B51)</f>
        <v>0</v>
      </c>
      <c r="R51" s="44">
        <f>COUNTIF('Оцене ученика'!S$71:S$100,$B51)</f>
        <v>0</v>
      </c>
      <c r="S51" s="44">
        <f>COUNTIF('Оцене ученика'!T$71:T$100,$B51)</f>
        <v>0</v>
      </c>
      <c r="T51" s="44">
        <f>COUNTIF('Оцене ученика'!U$71:U$100,$B51)</f>
        <v>0</v>
      </c>
      <c r="U51" s="44">
        <f>COUNTIF('Оцене ученика'!V$71:V$100,$B51)</f>
        <v>0</v>
      </c>
      <c r="V51" s="199">
        <f>COUNTIF('Оцене ученика'!AB$71:AB$100,$B51)</f>
        <v>0</v>
      </c>
      <c r="W51" s="172">
        <f t="shared" si="6"/>
        <v>0</v>
      </c>
    </row>
    <row r="52" spans="1:23" ht="13.5" thickBot="1">
      <c r="A52" s="46" t="s">
        <v>13</v>
      </c>
      <c r="B52" s="47">
        <v>2</v>
      </c>
      <c r="C52" s="205">
        <f>COUNTIF('Оцене ученика'!D$71:D$100,$B52)</f>
        <v>0</v>
      </c>
      <c r="D52" s="48">
        <f>COUNTIF('Оцене ученика'!E$71:E$100,$B52)</f>
        <v>0</v>
      </c>
      <c r="E52" s="48">
        <f>COUNTIF('Оцене ученика'!F$71:F$100,$B52)</f>
        <v>0</v>
      </c>
      <c r="F52" s="48">
        <f>COUNTIF('Оцене ученика'!G$71:G$100,$B52)</f>
        <v>0</v>
      </c>
      <c r="G52" s="48">
        <f>COUNTIF('Оцене ученика'!H$71:H$100,$B52)</f>
        <v>0</v>
      </c>
      <c r="H52" s="48">
        <f>COUNTIF('Оцене ученика'!I$71:I$100,$B52)</f>
        <v>0</v>
      </c>
      <c r="I52" s="48">
        <f>COUNTIF('Оцене ученика'!J$71:J$100,$B52)</f>
        <v>0</v>
      </c>
      <c r="J52" s="48">
        <f>COUNTIF('Оцене ученика'!K$71:K$100,$B52)</f>
        <v>0</v>
      </c>
      <c r="K52" s="48">
        <f>COUNTIF('Оцене ученика'!L$71:L$100,$B52)</f>
        <v>0</v>
      </c>
      <c r="L52" s="48">
        <f>COUNTIF('Оцене ученика'!M$71:M$100,$B52)</f>
        <v>0</v>
      </c>
      <c r="M52" s="48">
        <f>COUNTIF('Оцене ученика'!N$71:N$100,$B52)</f>
        <v>0</v>
      </c>
      <c r="N52" s="48">
        <f>COUNTIF('Оцене ученика'!O$71:O$100,$B52)</f>
        <v>0</v>
      </c>
      <c r="O52" s="48">
        <f>COUNTIF('Оцене ученика'!P$71:P$100,$B52)</f>
        <v>0</v>
      </c>
      <c r="P52" s="48">
        <f>COUNTIF('Оцене ученика'!Q$71:Q$100,$B52)</f>
        <v>0</v>
      </c>
      <c r="Q52" s="48">
        <f>COUNTIF('Оцене ученика'!R$71:R$100,$B52)</f>
        <v>0</v>
      </c>
      <c r="R52" s="48">
        <f>COUNTIF('Оцене ученика'!S$71:S$100,$B52)</f>
        <v>0</v>
      </c>
      <c r="S52" s="48">
        <f>COUNTIF('Оцене ученика'!T$71:T$100,$B52)</f>
        <v>0</v>
      </c>
      <c r="T52" s="48">
        <f>COUNTIF('Оцене ученика'!U$71:U$100,$B52)</f>
        <v>0</v>
      </c>
      <c r="U52" s="48">
        <f>COUNTIF('Оцене ученика'!V$71:V$100,$B52)</f>
        <v>0</v>
      </c>
      <c r="V52" s="199">
        <f>COUNTIF('Оцене ученика'!AB$71:AB$100,$B52)</f>
        <v>0</v>
      </c>
      <c r="W52" s="201">
        <f t="shared" si="6"/>
        <v>0</v>
      </c>
    </row>
    <row r="53" spans="1:23" ht="14.25" thickTop="1" thickBot="1">
      <c r="A53" s="319" t="s">
        <v>34</v>
      </c>
      <c r="B53" s="320"/>
      <c r="C53" s="49">
        <f>SUM(C49:C52)</f>
        <v>0</v>
      </c>
      <c r="D53" s="50">
        <f t="shared" ref="D53:V53" si="7">SUM(D49:D52)</f>
        <v>0</v>
      </c>
      <c r="E53" s="50">
        <f t="shared" si="7"/>
        <v>0</v>
      </c>
      <c r="F53" s="50">
        <f t="shared" si="7"/>
        <v>0</v>
      </c>
      <c r="G53" s="50">
        <f t="shared" si="7"/>
        <v>0</v>
      </c>
      <c r="H53" s="50">
        <f t="shared" si="7"/>
        <v>0</v>
      </c>
      <c r="I53" s="50">
        <f t="shared" si="7"/>
        <v>0</v>
      </c>
      <c r="J53" s="50">
        <f t="shared" si="7"/>
        <v>0</v>
      </c>
      <c r="K53" s="50">
        <f t="shared" si="7"/>
        <v>0</v>
      </c>
      <c r="L53" s="50">
        <f t="shared" si="7"/>
        <v>0</v>
      </c>
      <c r="M53" s="50">
        <f t="shared" si="7"/>
        <v>0</v>
      </c>
      <c r="N53" s="50">
        <f t="shared" si="7"/>
        <v>0</v>
      </c>
      <c r="O53" s="50">
        <f t="shared" si="7"/>
        <v>0</v>
      </c>
      <c r="P53" s="50">
        <f t="shared" si="7"/>
        <v>0</v>
      </c>
      <c r="Q53" s="50">
        <f t="shared" si="7"/>
        <v>0</v>
      </c>
      <c r="R53" s="50">
        <f t="shared" si="7"/>
        <v>0</v>
      </c>
      <c r="S53" s="50">
        <f t="shared" si="7"/>
        <v>0</v>
      </c>
      <c r="T53" s="50">
        <f t="shared" si="7"/>
        <v>0</v>
      </c>
      <c r="U53" s="50">
        <f t="shared" si="7"/>
        <v>0</v>
      </c>
      <c r="V53" s="50">
        <f t="shared" si="7"/>
        <v>0</v>
      </c>
      <c r="W53" s="174">
        <f t="shared" si="6"/>
        <v>0</v>
      </c>
    </row>
    <row r="54" spans="1:23" ht="13.5" thickTop="1">
      <c r="A54" s="52" t="s">
        <v>14</v>
      </c>
      <c r="B54" s="53">
        <v>1</v>
      </c>
      <c r="C54" s="202">
        <f>COUNTIF('Оцене ученика'!D$71:D$100,$B54)</f>
        <v>0</v>
      </c>
      <c r="D54" s="234">
        <f>COUNTIF('Оцене ученика'!E$71:E$100,$B54)</f>
        <v>0</v>
      </c>
      <c r="E54" s="234">
        <f>COUNTIF('Оцене ученика'!F$71:F$100,$B54)</f>
        <v>0</v>
      </c>
      <c r="F54" s="234">
        <f>COUNTIF('Оцене ученика'!G$71:G$100,$B54)</f>
        <v>0</v>
      </c>
      <c r="G54" s="234">
        <f>COUNTIF('Оцене ученика'!H$71:H$100,$B54)</f>
        <v>0</v>
      </c>
      <c r="H54" s="234">
        <f>COUNTIF('Оцене ученика'!I$71:I$100,$B54)</f>
        <v>0</v>
      </c>
      <c r="I54" s="234">
        <f>COUNTIF('Оцене ученика'!J$71:J$100,$B54)</f>
        <v>0</v>
      </c>
      <c r="J54" s="234">
        <f>COUNTIF('Оцене ученика'!K$71:K$100,$B54)</f>
        <v>0</v>
      </c>
      <c r="K54" s="234">
        <f>COUNTIF('Оцене ученика'!L$71:L$100,$B54)</f>
        <v>0</v>
      </c>
      <c r="L54" s="234">
        <f>COUNTIF('Оцене ученика'!M$71:M$100,$B54)</f>
        <v>0</v>
      </c>
      <c r="M54" s="234">
        <f>COUNTIF('Оцене ученика'!N$71:N$100,$B54)</f>
        <v>0</v>
      </c>
      <c r="N54" s="234">
        <f>COUNTIF('Оцене ученика'!O$71:O$100,$B54)</f>
        <v>0</v>
      </c>
      <c r="O54" s="234">
        <f>COUNTIF('Оцене ученика'!P$71:P$100,$B54)</f>
        <v>0</v>
      </c>
      <c r="P54" s="234">
        <f>COUNTIF('Оцене ученика'!Q$71:Q$100,$B54)</f>
        <v>0</v>
      </c>
      <c r="Q54" s="234">
        <f>COUNTIF('Оцене ученика'!R$71:R$100,$B54)</f>
        <v>0</v>
      </c>
      <c r="R54" s="234">
        <f>COUNTIF('Оцене ученика'!S$71:S$100,$B54)</f>
        <v>0</v>
      </c>
      <c r="S54" s="234">
        <f>COUNTIF('Оцене ученика'!T$71:T$100,$B54)</f>
        <v>0</v>
      </c>
      <c r="T54" s="234">
        <f>COUNTIF('Оцене ученика'!U$71:U$100,$B54)</f>
        <v>0</v>
      </c>
      <c r="U54" s="234">
        <f>COUNTIF('Оцене ученика'!V$71:V$100,$B54)</f>
        <v>0</v>
      </c>
      <c r="V54" s="233">
        <f>COUNTIF('Оцене ученика'!AB$71:AB$100,$B54)</f>
        <v>0</v>
      </c>
      <c r="W54" s="172">
        <f t="shared" si="6"/>
        <v>0</v>
      </c>
    </row>
    <row r="55" spans="1:23" ht="13.5" thickBot="1">
      <c r="A55" s="56" t="s">
        <v>15</v>
      </c>
      <c r="B55" s="57">
        <v>0</v>
      </c>
      <c r="C55" s="203">
        <f>COUNTIF('Оцене ученика'!D$71:D$100,$B55)</f>
        <v>0</v>
      </c>
      <c r="D55" s="59">
        <f>COUNTIF('Оцене ученика'!E$71:E$100,$B55)</f>
        <v>0</v>
      </c>
      <c r="E55" s="59">
        <f>COUNTIF('Оцене ученика'!F$71:F$100,$B55)</f>
        <v>0</v>
      </c>
      <c r="F55" s="59">
        <f>COUNTIF('Оцене ученика'!G$71:G$100,$B55)</f>
        <v>0</v>
      </c>
      <c r="G55" s="59">
        <f>COUNTIF('Оцене ученика'!H$71:H$100,$B55)</f>
        <v>0</v>
      </c>
      <c r="H55" s="59">
        <f>COUNTIF('Оцене ученика'!I$71:I$100,$B55)</f>
        <v>0</v>
      </c>
      <c r="I55" s="59">
        <f>COUNTIF('Оцене ученика'!J$71:J$100,$B55)</f>
        <v>0</v>
      </c>
      <c r="J55" s="59">
        <f>COUNTIF('Оцене ученика'!K$71:K$100,$B55)</f>
        <v>0</v>
      </c>
      <c r="K55" s="59">
        <f>COUNTIF('Оцене ученика'!L$71:L$100,$B55)</f>
        <v>0</v>
      </c>
      <c r="L55" s="59">
        <f>COUNTIF('Оцене ученика'!M$71:M$100,$B55)</f>
        <v>0</v>
      </c>
      <c r="M55" s="59">
        <f>COUNTIF('Оцене ученика'!N$71:N$100,$B55)</f>
        <v>0</v>
      </c>
      <c r="N55" s="59">
        <f>COUNTIF('Оцене ученика'!O$71:O$100,$B55)</f>
        <v>0</v>
      </c>
      <c r="O55" s="59">
        <f>COUNTIF('Оцене ученика'!P$71:P$100,$B55)</f>
        <v>0</v>
      </c>
      <c r="P55" s="59">
        <f>COUNTIF('Оцене ученика'!Q$71:Q$100,$B55)</f>
        <v>0</v>
      </c>
      <c r="Q55" s="59">
        <f>COUNTIF('Оцене ученика'!R$71:R$100,$B55)</f>
        <v>0</v>
      </c>
      <c r="R55" s="59">
        <f>COUNTIF('Оцене ученика'!S$71:S$100,$B55)</f>
        <v>0</v>
      </c>
      <c r="S55" s="59">
        <f>COUNTIF('Оцене ученика'!T$71:T$100,$B55)</f>
        <v>0</v>
      </c>
      <c r="T55" s="59">
        <f>COUNTIF('Оцене ученика'!U$71:U$100,$B55)</f>
        <v>0</v>
      </c>
      <c r="U55" s="59">
        <f>COUNTIF('Оцене ученика'!V$71:V$100,$B55)</f>
        <v>0</v>
      </c>
      <c r="V55" s="57">
        <f>COUNTIF('Оцене ученика'!AB$71:AB$100,$B55)</f>
        <v>0</v>
      </c>
      <c r="W55" s="172">
        <f t="shared" si="6"/>
        <v>0</v>
      </c>
    </row>
    <row r="56" spans="1:23" ht="14.25" thickTop="1" thickBot="1">
      <c r="A56" s="321" t="s">
        <v>35</v>
      </c>
      <c r="B56" s="322"/>
      <c r="C56" s="60">
        <f>SUM(C53:C55)</f>
        <v>0</v>
      </c>
      <c r="D56" s="61">
        <f t="shared" ref="D56:V56" si="8">SUM(D53:D55)</f>
        <v>0</v>
      </c>
      <c r="E56" s="51">
        <f t="shared" si="8"/>
        <v>0</v>
      </c>
      <c r="F56" s="51">
        <f t="shared" si="8"/>
        <v>0</v>
      </c>
      <c r="G56" s="51">
        <f t="shared" si="8"/>
        <v>0</v>
      </c>
      <c r="H56" s="51">
        <f t="shared" si="8"/>
        <v>0</v>
      </c>
      <c r="I56" s="51">
        <f t="shared" si="8"/>
        <v>0</v>
      </c>
      <c r="J56" s="51">
        <f t="shared" si="8"/>
        <v>0</v>
      </c>
      <c r="K56" s="51">
        <f t="shared" si="8"/>
        <v>0</v>
      </c>
      <c r="L56" s="51">
        <f t="shared" si="8"/>
        <v>0</v>
      </c>
      <c r="M56" s="51">
        <f t="shared" si="8"/>
        <v>0</v>
      </c>
      <c r="N56" s="51">
        <f t="shared" si="8"/>
        <v>0</v>
      </c>
      <c r="O56" s="51">
        <f t="shared" si="8"/>
        <v>0</v>
      </c>
      <c r="P56" s="51">
        <f t="shared" si="8"/>
        <v>0</v>
      </c>
      <c r="Q56" s="51">
        <f t="shared" si="8"/>
        <v>0</v>
      </c>
      <c r="R56" s="51">
        <f t="shared" si="8"/>
        <v>0</v>
      </c>
      <c r="S56" s="51">
        <f t="shared" si="8"/>
        <v>0</v>
      </c>
      <c r="T56" s="51">
        <f t="shared" si="8"/>
        <v>0</v>
      </c>
      <c r="U56" s="51">
        <f t="shared" si="8"/>
        <v>0</v>
      </c>
      <c r="V56" s="197">
        <f t="shared" si="8"/>
        <v>0</v>
      </c>
      <c r="W56" s="174">
        <f t="shared" si="6"/>
        <v>0</v>
      </c>
    </row>
    <row r="57" spans="1:23" ht="14.25" thickTop="1" thickBot="1">
      <c r="A57" s="319" t="s">
        <v>36</v>
      </c>
      <c r="B57" s="320"/>
      <c r="C57" s="62" t="e">
        <f>SUM('Оцене ученика'!D71:D100)/SUM(C53:C54)</f>
        <v>#DIV/0!</v>
      </c>
      <c r="D57" s="62" t="e">
        <f>SUM('Оцене ученика'!E71:E100)/SUM(D53:D54)</f>
        <v>#DIV/0!</v>
      </c>
      <c r="E57" s="62" t="e">
        <f>SUM('Оцене ученика'!F71:F100)/SUM(E53:E54)</f>
        <v>#DIV/0!</v>
      </c>
      <c r="F57" s="62" t="e">
        <f>SUM('Оцене ученика'!G71:G100)/SUM(F53:F54)</f>
        <v>#DIV/0!</v>
      </c>
      <c r="G57" s="62" t="e">
        <f>SUM('Оцене ученика'!H71:H100)/SUM(G53:G54)</f>
        <v>#DIV/0!</v>
      </c>
      <c r="H57" s="62" t="e">
        <f>SUM('Оцене ученика'!I71:I100)/SUM(H53:H54)</f>
        <v>#DIV/0!</v>
      </c>
      <c r="I57" s="62" t="e">
        <f>SUM('Оцене ученика'!J71:J100)/SUM(I53:I54)</f>
        <v>#DIV/0!</v>
      </c>
      <c r="J57" s="62" t="e">
        <f>SUM('Оцене ученика'!K71:K100)/SUM(J53:J54)</f>
        <v>#DIV/0!</v>
      </c>
      <c r="K57" s="62" t="e">
        <f>SUM('Оцене ученика'!L71:L100)/SUM(K53:K54)</f>
        <v>#DIV/0!</v>
      </c>
      <c r="L57" s="62" t="e">
        <f>SUM('Оцене ученика'!M71:M100)/SUM(L53:L54)</f>
        <v>#DIV/0!</v>
      </c>
      <c r="M57" s="62" t="e">
        <f>SUM('Оцене ученика'!N71:N100)/SUM(M53:M54)</f>
        <v>#DIV/0!</v>
      </c>
      <c r="N57" s="62" t="e">
        <f>SUM('Оцене ученика'!O71:O100)/SUM(N53:N54)</f>
        <v>#DIV/0!</v>
      </c>
      <c r="O57" s="62" t="e">
        <f>SUM('Оцене ученика'!P71:P100)/SUM(O53:O54)</f>
        <v>#DIV/0!</v>
      </c>
      <c r="P57" s="62" t="e">
        <f>SUM('Оцене ученика'!Q71:Q100)/SUM(P53:P54)</f>
        <v>#DIV/0!</v>
      </c>
      <c r="Q57" s="62" t="e">
        <f>SUM('Оцене ученика'!R71:R100)/SUM(Q53:Q54)</f>
        <v>#DIV/0!</v>
      </c>
      <c r="R57" s="62" t="e">
        <f>SUM('Оцене ученика'!S71:S100)/SUM(R53:R54)</f>
        <v>#DIV/0!</v>
      </c>
      <c r="S57" s="62" t="e">
        <f>SUM('Оцене ученика'!T71:T100)/SUM(S53:S54)</f>
        <v>#DIV/0!</v>
      </c>
      <c r="T57" s="62" t="e">
        <f>SUM('Оцене ученика'!U71:U100)/SUM(T53:T54)</f>
        <v>#DIV/0!</v>
      </c>
      <c r="U57" s="62" t="e">
        <f>SUM('Оцене ученика'!V71:V100)/SUM(U53:U54)</f>
        <v>#DIV/0!</v>
      </c>
      <c r="V57" s="170" t="e">
        <f>SUM('Оцене ученика'!AB71:AB100)/SUM(V53:V54)</f>
        <v>#DIV/0!</v>
      </c>
      <c r="W57" s="175" t="e">
        <f>(W49*B49+W50*B50+W51*B51+W52*B52+W54*B54)/(W53+W54)</f>
        <v>#DIV/0!</v>
      </c>
    </row>
    <row r="58" spans="1:23" ht="13.5" thickTop="1">
      <c r="A58" s="40"/>
      <c r="B58" s="40"/>
      <c r="C58" s="29"/>
      <c r="D58" s="29"/>
      <c r="E58" s="29"/>
      <c r="F58" s="29"/>
      <c r="G58" s="29"/>
      <c r="H58" s="29"/>
      <c r="I58" s="29"/>
      <c r="J58" s="29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171"/>
    </row>
    <row r="59" spans="1:23">
      <c r="A59" s="40"/>
      <c r="B59" s="40"/>
      <c r="C59" s="29"/>
      <c r="D59" s="29"/>
      <c r="E59" s="29"/>
      <c r="F59" s="29"/>
      <c r="G59" s="29"/>
      <c r="H59" s="29"/>
      <c r="I59" s="29"/>
      <c r="J59" s="29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>
      <c r="A60" s="40" t="s">
        <v>85</v>
      </c>
      <c r="B60" s="40"/>
      <c r="C60" s="29"/>
      <c r="D60" s="29"/>
      <c r="E60" s="29"/>
      <c r="F60" s="29"/>
      <c r="G60" s="29"/>
      <c r="H60" s="29"/>
      <c r="I60" s="29"/>
      <c r="J60" s="29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ht="13.5" thickBot="1">
      <c r="A61" s="3"/>
      <c r="B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25.5" customHeight="1" thickBot="1">
      <c r="A62" s="318" t="s">
        <v>81</v>
      </c>
      <c r="B62" s="298"/>
      <c r="C62" s="296" t="s">
        <v>84</v>
      </c>
      <c r="D62" s="297"/>
      <c r="E62" s="298"/>
      <c r="F62" s="299" t="s">
        <v>83</v>
      </c>
      <c r="G62" s="297"/>
      <c r="H62" s="298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00" t="s">
        <v>82</v>
      </c>
      <c r="B63" s="301"/>
      <c r="C63" s="302" t="s">
        <v>56</v>
      </c>
      <c r="D63" s="303"/>
      <c r="E63" s="301"/>
      <c r="F63" s="302">
        <f>COUNTIF('Оцене ученика'!$Z$71:$Z$100,C63)</f>
        <v>0</v>
      </c>
      <c r="G63" s="303"/>
      <c r="H63" s="30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290"/>
      <c r="B64" s="292"/>
      <c r="C64" s="304" t="s">
        <v>57</v>
      </c>
      <c r="D64" s="291"/>
      <c r="E64" s="292"/>
      <c r="F64" s="302">
        <f>COUNTIF('Оцене ученика'!$Z$71:$Z$100,C64)</f>
        <v>0</v>
      </c>
      <c r="G64" s="303"/>
      <c r="H64" s="30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7.25" customHeight="1" thickBot="1">
      <c r="A65" s="293"/>
      <c r="B65" s="295"/>
      <c r="C65" s="305" t="s">
        <v>58</v>
      </c>
      <c r="D65" s="294"/>
      <c r="E65" s="295"/>
      <c r="F65" s="323">
        <f>COUNTIF('Оцене ученика'!$Z$71:$Z$100,C65)</f>
        <v>0</v>
      </c>
      <c r="G65" s="324"/>
      <c r="H65" s="32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00" t="s">
        <v>80</v>
      </c>
      <c r="B66" s="301"/>
      <c r="C66" s="302" t="s">
        <v>56</v>
      </c>
      <c r="D66" s="303"/>
      <c r="E66" s="314"/>
      <c r="F66" s="287">
        <f>COUNTIF('Оцене ученика'!AA71:AA100,C66)</f>
        <v>0</v>
      </c>
      <c r="G66" s="288"/>
      <c r="H66" s="28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290"/>
      <c r="B67" s="292"/>
      <c r="C67" s="304" t="s">
        <v>57</v>
      </c>
      <c r="D67" s="291"/>
      <c r="E67" s="306"/>
      <c r="F67" s="290">
        <f>COUNTIF('Оцене ученика'!AA71:AA100,C67)</f>
        <v>0</v>
      </c>
      <c r="G67" s="291"/>
      <c r="H67" s="29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8" customHeight="1" thickBot="1">
      <c r="A68" s="293"/>
      <c r="B68" s="295"/>
      <c r="C68" s="305" t="s">
        <v>58</v>
      </c>
      <c r="D68" s="294"/>
      <c r="E68" s="310"/>
      <c r="F68" s="293">
        <f>COUNTIF('Оцене ученика'!AA71:AA100,C68)</f>
        <v>0</v>
      </c>
      <c r="G68" s="294"/>
      <c r="H68" s="29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70" spans="1:23" ht="29.25" customHeight="1" thickBot="1">
      <c r="A70" s="326" t="str">
        <f>'Оцене ученика'!A1</f>
        <v>IV разред</v>
      </c>
      <c r="B70" s="326"/>
      <c r="U70" s="283" t="s">
        <v>87</v>
      </c>
      <c r="V70" s="284"/>
      <c r="W70" s="284"/>
    </row>
    <row r="71" spans="1:23" ht="133.5" customHeight="1" thickTop="1" thickBot="1">
      <c r="A71" s="285" t="s">
        <v>21</v>
      </c>
      <c r="B71" s="286"/>
      <c r="C71" s="230" t="str">
        <f>'Оцене ученика'!D2</f>
        <v>Српски језик</v>
      </c>
      <c r="D71" s="180">
        <f>'Оцене ученика'!E2</f>
        <v>0</v>
      </c>
      <c r="E71" s="180" t="str">
        <f>'Оцене ученика'!F2</f>
        <v>Енглески језик</v>
      </c>
      <c r="F71" s="180" t="str">
        <f>'Оцене ученика'!G2</f>
        <v>Математика</v>
      </c>
      <c r="G71" s="180" t="str">
        <f>'Оцене ученика'!H2</f>
        <v>Свет око нас</v>
      </c>
      <c r="H71" s="180" t="str">
        <f>'Оцене ученика'!I2</f>
        <v>Природа и друштво</v>
      </c>
      <c r="I71" s="180" t="str">
        <f>'Оцене ученика'!J2</f>
        <v>Ликовна култура</v>
      </c>
      <c r="J71" s="180" t="str">
        <f>'Оцене ученика'!K2</f>
        <v>Музичка култура</v>
      </c>
      <c r="K71" s="180" t="str">
        <f>'Оцене ученика'!L2</f>
        <v>Физичко васпитање</v>
      </c>
      <c r="L71" s="180">
        <f>'Оцене ученика'!M2</f>
        <v>0</v>
      </c>
      <c r="M71" s="180">
        <f>'Оцене ученика'!N2</f>
        <v>0</v>
      </c>
      <c r="N71" s="180">
        <f>'Оцене ученика'!O2</f>
        <v>0</v>
      </c>
      <c r="O71" s="180" t="str">
        <f>'Оцене ученика'!P2</f>
        <v>Народна традиција</v>
      </c>
      <c r="P71" s="180" t="str">
        <f>'Оцене ученика'!Q2</f>
        <v>Рука у тесту - Откривање света</v>
      </c>
      <c r="Q71" s="180" t="str">
        <f>'Оцене ученика'!R2</f>
        <v>Чувари природе</v>
      </c>
      <c r="R71" s="180" t="str">
        <f>'Оцене ученика'!S2</f>
        <v>Лепо писање</v>
      </c>
      <c r="S71" s="180" t="str">
        <f>'Оцене ученика'!T2</f>
        <v>Од играчке до рачунара</v>
      </c>
      <c r="T71" s="180" t="str">
        <f>'Оцене ученика'!U2</f>
        <v>Шах</v>
      </c>
      <c r="U71" s="180">
        <f>'Оцене ученика'!V2</f>
        <v>0</v>
      </c>
      <c r="V71" s="32" t="str">
        <f>'Оцене ученика'!AB2</f>
        <v>ВЛАДАЊЕ (не улази у просек)</v>
      </c>
      <c r="W71" s="173" t="s">
        <v>38</v>
      </c>
    </row>
    <row r="72" spans="1:23" ht="13.5" thickTop="1">
      <c r="A72" s="36" t="s">
        <v>11</v>
      </c>
      <c r="B72" s="37">
        <v>5</v>
      </c>
      <c r="C72" s="204">
        <f>C3+C26+C49</f>
        <v>0</v>
      </c>
      <c r="D72" s="39">
        <f t="shared" ref="D72:V72" si="9">D3+D26+D49</f>
        <v>0</v>
      </c>
      <c r="E72" s="39">
        <f t="shared" si="9"/>
        <v>0</v>
      </c>
      <c r="F72" s="39">
        <f t="shared" si="9"/>
        <v>0</v>
      </c>
      <c r="G72" s="39">
        <f t="shared" si="9"/>
        <v>0</v>
      </c>
      <c r="H72" s="39">
        <f t="shared" si="9"/>
        <v>0</v>
      </c>
      <c r="I72" s="39">
        <f t="shared" si="9"/>
        <v>0</v>
      </c>
      <c r="J72" s="39">
        <f t="shared" si="9"/>
        <v>0</v>
      </c>
      <c r="K72" s="39">
        <f t="shared" si="9"/>
        <v>0</v>
      </c>
      <c r="L72" s="39">
        <f t="shared" si="9"/>
        <v>0</v>
      </c>
      <c r="M72" s="39">
        <f t="shared" si="9"/>
        <v>0</v>
      </c>
      <c r="N72" s="39">
        <f t="shared" si="9"/>
        <v>0</v>
      </c>
      <c r="O72" s="39">
        <f t="shared" si="9"/>
        <v>0</v>
      </c>
      <c r="P72" s="39">
        <f t="shared" si="9"/>
        <v>0</v>
      </c>
      <c r="Q72" s="39">
        <f t="shared" si="9"/>
        <v>0</v>
      </c>
      <c r="R72" s="39">
        <f t="shared" si="9"/>
        <v>0</v>
      </c>
      <c r="S72" s="39">
        <f t="shared" si="9"/>
        <v>0</v>
      </c>
      <c r="T72" s="39">
        <f t="shared" si="9"/>
        <v>0</v>
      </c>
      <c r="U72" s="39">
        <f t="shared" si="9"/>
        <v>0</v>
      </c>
      <c r="V72" s="231">
        <f t="shared" si="9"/>
        <v>0</v>
      </c>
      <c r="W72" s="200">
        <f>SUM(C72:M72)</f>
        <v>0</v>
      </c>
    </row>
    <row r="73" spans="1:23">
      <c r="A73" s="41" t="s">
        <v>12</v>
      </c>
      <c r="B73" s="42">
        <v>4</v>
      </c>
      <c r="C73" s="205">
        <f>C4+C27+C50</f>
        <v>0</v>
      </c>
      <c r="D73" s="44">
        <f t="shared" ref="D73:V73" si="10">D4+D27+D50</f>
        <v>0</v>
      </c>
      <c r="E73" s="44">
        <f t="shared" si="10"/>
        <v>0</v>
      </c>
      <c r="F73" s="44">
        <f t="shared" si="10"/>
        <v>0</v>
      </c>
      <c r="G73" s="44">
        <f t="shared" si="10"/>
        <v>0</v>
      </c>
      <c r="H73" s="44">
        <f t="shared" si="10"/>
        <v>0</v>
      </c>
      <c r="I73" s="44">
        <f t="shared" si="10"/>
        <v>0</v>
      </c>
      <c r="J73" s="44">
        <f t="shared" si="10"/>
        <v>0</v>
      </c>
      <c r="K73" s="44">
        <f t="shared" si="10"/>
        <v>0</v>
      </c>
      <c r="L73" s="44">
        <f t="shared" si="10"/>
        <v>0</v>
      </c>
      <c r="M73" s="44">
        <f t="shared" si="10"/>
        <v>0</v>
      </c>
      <c r="N73" s="44">
        <f t="shared" si="10"/>
        <v>0</v>
      </c>
      <c r="O73" s="44">
        <f t="shared" si="10"/>
        <v>0</v>
      </c>
      <c r="P73" s="44">
        <f t="shared" si="10"/>
        <v>0</v>
      </c>
      <c r="Q73" s="44">
        <f t="shared" si="10"/>
        <v>0</v>
      </c>
      <c r="R73" s="44">
        <f t="shared" si="10"/>
        <v>0</v>
      </c>
      <c r="S73" s="44">
        <f t="shared" si="10"/>
        <v>0</v>
      </c>
      <c r="T73" s="44">
        <f t="shared" si="10"/>
        <v>0</v>
      </c>
      <c r="U73" s="44">
        <f t="shared" si="10"/>
        <v>0</v>
      </c>
      <c r="V73" s="232">
        <f t="shared" si="10"/>
        <v>0</v>
      </c>
      <c r="W73" s="172">
        <f t="shared" ref="W73:W79" si="11">SUM(C73:M73)</f>
        <v>0</v>
      </c>
    </row>
    <row r="74" spans="1:23">
      <c r="A74" s="45" t="s">
        <v>10</v>
      </c>
      <c r="B74" s="42">
        <v>3</v>
      </c>
      <c r="C74" s="205">
        <f>C5+C28+C51</f>
        <v>0</v>
      </c>
      <c r="D74" s="44">
        <f t="shared" ref="D74:V74" si="12">D5+D28+D51</f>
        <v>0</v>
      </c>
      <c r="E74" s="44">
        <f t="shared" si="12"/>
        <v>0</v>
      </c>
      <c r="F74" s="44">
        <f t="shared" si="12"/>
        <v>0</v>
      </c>
      <c r="G74" s="44">
        <f t="shared" si="12"/>
        <v>0</v>
      </c>
      <c r="H74" s="44">
        <f t="shared" si="12"/>
        <v>0</v>
      </c>
      <c r="I74" s="44">
        <f t="shared" si="12"/>
        <v>0</v>
      </c>
      <c r="J74" s="44">
        <f t="shared" si="12"/>
        <v>0</v>
      </c>
      <c r="K74" s="44">
        <f t="shared" si="12"/>
        <v>0</v>
      </c>
      <c r="L74" s="44">
        <f t="shared" si="12"/>
        <v>0</v>
      </c>
      <c r="M74" s="44">
        <f t="shared" si="12"/>
        <v>0</v>
      </c>
      <c r="N74" s="44">
        <f t="shared" si="12"/>
        <v>0</v>
      </c>
      <c r="O74" s="44">
        <f t="shared" si="12"/>
        <v>0</v>
      </c>
      <c r="P74" s="44">
        <f t="shared" si="12"/>
        <v>0</v>
      </c>
      <c r="Q74" s="44">
        <f t="shared" si="12"/>
        <v>0</v>
      </c>
      <c r="R74" s="44">
        <f t="shared" si="12"/>
        <v>0</v>
      </c>
      <c r="S74" s="44">
        <f t="shared" si="12"/>
        <v>0</v>
      </c>
      <c r="T74" s="44">
        <f t="shared" si="12"/>
        <v>0</v>
      </c>
      <c r="U74" s="44">
        <f t="shared" si="12"/>
        <v>0</v>
      </c>
      <c r="V74" s="232">
        <f t="shared" si="12"/>
        <v>0</v>
      </c>
      <c r="W74" s="172">
        <f t="shared" si="11"/>
        <v>0</v>
      </c>
    </row>
    <row r="75" spans="1:23" ht="13.5" thickBot="1">
      <c r="A75" s="46" t="s">
        <v>13</v>
      </c>
      <c r="B75" s="47">
        <v>2</v>
      </c>
      <c r="C75" s="205">
        <f>C6+C29+C52</f>
        <v>0</v>
      </c>
      <c r="D75" s="48">
        <f t="shared" ref="D75:V75" si="13">D6+D29+D52</f>
        <v>0</v>
      </c>
      <c r="E75" s="48">
        <f t="shared" si="13"/>
        <v>0</v>
      </c>
      <c r="F75" s="48">
        <f t="shared" si="13"/>
        <v>0</v>
      </c>
      <c r="G75" s="48">
        <f t="shared" si="13"/>
        <v>0</v>
      </c>
      <c r="H75" s="48">
        <f t="shared" si="13"/>
        <v>0</v>
      </c>
      <c r="I75" s="48">
        <f t="shared" si="13"/>
        <v>0</v>
      </c>
      <c r="J75" s="48">
        <f t="shared" si="13"/>
        <v>0</v>
      </c>
      <c r="K75" s="48">
        <f t="shared" si="13"/>
        <v>0</v>
      </c>
      <c r="L75" s="48">
        <f t="shared" si="13"/>
        <v>0</v>
      </c>
      <c r="M75" s="48">
        <f t="shared" si="13"/>
        <v>0</v>
      </c>
      <c r="N75" s="48">
        <f t="shared" si="13"/>
        <v>0</v>
      </c>
      <c r="O75" s="48">
        <f t="shared" si="13"/>
        <v>0</v>
      </c>
      <c r="P75" s="48">
        <f t="shared" si="13"/>
        <v>0</v>
      </c>
      <c r="Q75" s="48">
        <f t="shared" si="13"/>
        <v>0</v>
      </c>
      <c r="R75" s="48">
        <f t="shared" si="13"/>
        <v>0</v>
      </c>
      <c r="S75" s="48">
        <f t="shared" si="13"/>
        <v>0</v>
      </c>
      <c r="T75" s="48">
        <f t="shared" si="13"/>
        <v>0</v>
      </c>
      <c r="U75" s="48">
        <f t="shared" si="13"/>
        <v>0</v>
      </c>
      <c r="V75" s="232">
        <f t="shared" si="13"/>
        <v>0</v>
      </c>
      <c r="W75" s="201">
        <f t="shared" si="11"/>
        <v>0</v>
      </c>
    </row>
    <row r="76" spans="1:23" ht="14.25" thickTop="1" thickBot="1">
      <c r="A76" s="319" t="s">
        <v>34</v>
      </c>
      <c r="B76" s="320"/>
      <c r="C76" s="49">
        <f>SUM(C72:C75)</f>
        <v>0</v>
      </c>
      <c r="D76" s="50">
        <f t="shared" ref="D76:V76" si="14">SUM(D72:D75)</f>
        <v>0</v>
      </c>
      <c r="E76" s="50">
        <f t="shared" si="14"/>
        <v>0</v>
      </c>
      <c r="F76" s="50">
        <f t="shared" si="14"/>
        <v>0</v>
      </c>
      <c r="G76" s="50">
        <f t="shared" si="14"/>
        <v>0</v>
      </c>
      <c r="H76" s="50">
        <f t="shared" si="14"/>
        <v>0</v>
      </c>
      <c r="I76" s="50">
        <f t="shared" si="14"/>
        <v>0</v>
      </c>
      <c r="J76" s="50">
        <f t="shared" si="14"/>
        <v>0</v>
      </c>
      <c r="K76" s="50">
        <f t="shared" si="14"/>
        <v>0</v>
      </c>
      <c r="L76" s="50">
        <f t="shared" si="14"/>
        <v>0</v>
      </c>
      <c r="M76" s="50">
        <f t="shared" si="14"/>
        <v>0</v>
      </c>
      <c r="N76" s="50">
        <f t="shared" si="14"/>
        <v>0</v>
      </c>
      <c r="O76" s="50">
        <f t="shared" si="14"/>
        <v>0</v>
      </c>
      <c r="P76" s="50">
        <f t="shared" si="14"/>
        <v>0</v>
      </c>
      <c r="Q76" s="50">
        <f t="shared" si="14"/>
        <v>0</v>
      </c>
      <c r="R76" s="50">
        <f t="shared" si="14"/>
        <v>0</v>
      </c>
      <c r="S76" s="50">
        <f t="shared" si="14"/>
        <v>0</v>
      </c>
      <c r="T76" s="50">
        <f t="shared" si="14"/>
        <v>0</v>
      </c>
      <c r="U76" s="50">
        <f t="shared" si="14"/>
        <v>0</v>
      </c>
      <c r="V76" s="50">
        <f t="shared" si="14"/>
        <v>0</v>
      </c>
      <c r="W76" s="174">
        <f t="shared" si="11"/>
        <v>0</v>
      </c>
    </row>
    <row r="77" spans="1:23" ht="13.5" thickTop="1">
      <c r="A77" s="52" t="s">
        <v>14</v>
      </c>
      <c r="B77" s="53">
        <v>1</v>
      </c>
      <c r="C77" s="202">
        <f>C8+C31+C54</f>
        <v>0</v>
      </c>
      <c r="D77" s="234">
        <f t="shared" ref="D77:V77" si="15">D8+D31+D54</f>
        <v>0</v>
      </c>
      <c r="E77" s="234">
        <f t="shared" si="15"/>
        <v>0</v>
      </c>
      <c r="F77" s="234">
        <f t="shared" si="15"/>
        <v>0</v>
      </c>
      <c r="G77" s="234">
        <f t="shared" si="15"/>
        <v>0</v>
      </c>
      <c r="H77" s="234">
        <f t="shared" si="15"/>
        <v>0</v>
      </c>
      <c r="I77" s="234">
        <f t="shared" si="15"/>
        <v>0</v>
      </c>
      <c r="J77" s="234">
        <f t="shared" si="15"/>
        <v>0</v>
      </c>
      <c r="K77" s="234">
        <f t="shared" si="15"/>
        <v>0</v>
      </c>
      <c r="L77" s="234">
        <f t="shared" si="15"/>
        <v>0</v>
      </c>
      <c r="M77" s="234">
        <f t="shared" si="15"/>
        <v>0</v>
      </c>
      <c r="N77" s="234">
        <f t="shared" si="15"/>
        <v>0</v>
      </c>
      <c r="O77" s="234">
        <f t="shared" si="15"/>
        <v>0</v>
      </c>
      <c r="P77" s="234">
        <f t="shared" si="15"/>
        <v>0</v>
      </c>
      <c r="Q77" s="234">
        <f t="shared" si="15"/>
        <v>0</v>
      </c>
      <c r="R77" s="234">
        <f t="shared" si="15"/>
        <v>0</v>
      </c>
      <c r="S77" s="234">
        <f t="shared" si="15"/>
        <v>0</v>
      </c>
      <c r="T77" s="234">
        <f t="shared" si="15"/>
        <v>0</v>
      </c>
      <c r="U77" s="234">
        <f t="shared" si="15"/>
        <v>0</v>
      </c>
      <c r="V77" s="235">
        <f t="shared" si="15"/>
        <v>0</v>
      </c>
      <c r="W77" s="172">
        <f t="shared" si="11"/>
        <v>0</v>
      </c>
    </row>
    <row r="78" spans="1:23" ht="13.5" thickBot="1">
      <c r="A78" s="56" t="s">
        <v>15</v>
      </c>
      <c r="B78" s="57">
        <v>0</v>
      </c>
      <c r="C78" s="203">
        <f>C9+C32+C55</f>
        <v>0</v>
      </c>
      <c r="D78" s="59">
        <f t="shared" ref="D78:V78" si="16">D9+D32+D55</f>
        <v>0</v>
      </c>
      <c r="E78" s="59">
        <f t="shared" si="16"/>
        <v>0</v>
      </c>
      <c r="F78" s="59">
        <f t="shared" si="16"/>
        <v>0</v>
      </c>
      <c r="G78" s="59">
        <f t="shared" si="16"/>
        <v>0</v>
      </c>
      <c r="H78" s="59">
        <f t="shared" si="16"/>
        <v>0</v>
      </c>
      <c r="I78" s="59">
        <f t="shared" si="16"/>
        <v>0</v>
      </c>
      <c r="J78" s="59">
        <f t="shared" si="16"/>
        <v>0</v>
      </c>
      <c r="K78" s="59">
        <f t="shared" si="16"/>
        <v>0</v>
      </c>
      <c r="L78" s="59">
        <f t="shared" si="16"/>
        <v>0</v>
      </c>
      <c r="M78" s="59">
        <f t="shared" si="16"/>
        <v>0</v>
      </c>
      <c r="N78" s="59">
        <f t="shared" si="16"/>
        <v>0</v>
      </c>
      <c r="O78" s="59">
        <f t="shared" si="16"/>
        <v>0</v>
      </c>
      <c r="P78" s="59">
        <f t="shared" si="16"/>
        <v>0</v>
      </c>
      <c r="Q78" s="59">
        <f t="shared" si="16"/>
        <v>0</v>
      </c>
      <c r="R78" s="59">
        <f t="shared" si="16"/>
        <v>0</v>
      </c>
      <c r="S78" s="59">
        <f t="shared" si="16"/>
        <v>0</v>
      </c>
      <c r="T78" s="59">
        <f t="shared" si="16"/>
        <v>0</v>
      </c>
      <c r="U78" s="59">
        <f t="shared" si="16"/>
        <v>0</v>
      </c>
      <c r="V78" s="236">
        <f t="shared" si="16"/>
        <v>0</v>
      </c>
      <c r="W78" s="172">
        <f t="shared" si="11"/>
        <v>0</v>
      </c>
    </row>
    <row r="79" spans="1:23" ht="14.25" thickTop="1" thickBot="1">
      <c r="A79" s="321" t="s">
        <v>35</v>
      </c>
      <c r="B79" s="322"/>
      <c r="C79" s="60">
        <f>SUM(C76:C78)</f>
        <v>0</v>
      </c>
      <c r="D79" s="61">
        <f t="shared" ref="D79:V79" si="17">SUM(D76:D78)</f>
        <v>0</v>
      </c>
      <c r="E79" s="51">
        <f t="shared" si="17"/>
        <v>0</v>
      </c>
      <c r="F79" s="51">
        <f t="shared" si="17"/>
        <v>0</v>
      </c>
      <c r="G79" s="51">
        <f t="shared" si="17"/>
        <v>0</v>
      </c>
      <c r="H79" s="51">
        <f t="shared" si="17"/>
        <v>0</v>
      </c>
      <c r="I79" s="51">
        <f t="shared" si="17"/>
        <v>0</v>
      </c>
      <c r="J79" s="51">
        <f t="shared" si="17"/>
        <v>0</v>
      </c>
      <c r="K79" s="51">
        <f t="shared" si="17"/>
        <v>0</v>
      </c>
      <c r="L79" s="51">
        <f t="shared" si="17"/>
        <v>0</v>
      </c>
      <c r="M79" s="51">
        <f t="shared" si="17"/>
        <v>0</v>
      </c>
      <c r="N79" s="51">
        <f t="shared" si="17"/>
        <v>0</v>
      </c>
      <c r="O79" s="51">
        <f t="shared" si="17"/>
        <v>0</v>
      </c>
      <c r="P79" s="51">
        <f t="shared" si="17"/>
        <v>0</v>
      </c>
      <c r="Q79" s="51">
        <f t="shared" si="17"/>
        <v>0</v>
      </c>
      <c r="R79" s="51">
        <f t="shared" si="17"/>
        <v>0</v>
      </c>
      <c r="S79" s="51">
        <f t="shared" si="17"/>
        <v>0</v>
      </c>
      <c r="T79" s="51">
        <f t="shared" si="17"/>
        <v>0</v>
      </c>
      <c r="U79" s="51">
        <f t="shared" si="17"/>
        <v>0</v>
      </c>
      <c r="V79" s="51">
        <f t="shared" si="17"/>
        <v>0</v>
      </c>
      <c r="W79" s="174">
        <f t="shared" si="11"/>
        <v>0</v>
      </c>
    </row>
    <row r="80" spans="1:23" ht="14.25" thickTop="1" thickBot="1">
      <c r="A80" s="319" t="s">
        <v>36</v>
      </c>
      <c r="B80" s="320"/>
      <c r="C80" s="62" t="e">
        <f>SUM(C72*5+C73*4+C74*3+C75*2+C77*1)/SUM(C76:C77)</f>
        <v>#DIV/0!</v>
      </c>
      <c r="D80" s="62" t="e">
        <f t="shared" ref="D80:V80" si="18">SUM(D72*5+D73*4+D74*3+D75*2+D77*1)/SUM(D76:D77)</f>
        <v>#DIV/0!</v>
      </c>
      <c r="E80" s="62" t="e">
        <f t="shared" si="18"/>
        <v>#DIV/0!</v>
      </c>
      <c r="F80" s="62" t="e">
        <f t="shared" si="18"/>
        <v>#DIV/0!</v>
      </c>
      <c r="G80" s="62" t="e">
        <f t="shared" si="18"/>
        <v>#DIV/0!</v>
      </c>
      <c r="H80" s="62" t="e">
        <f t="shared" si="18"/>
        <v>#DIV/0!</v>
      </c>
      <c r="I80" s="62" t="e">
        <f t="shared" si="18"/>
        <v>#DIV/0!</v>
      </c>
      <c r="J80" s="62" t="e">
        <f t="shared" si="18"/>
        <v>#DIV/0!</v>
      </c>
      <c r="K80" s="62" t="e">
        <f t="shared" si="18"/>
        <v>#DIV/0!</v>
      </c>
      <c r="L80" s="62" t="e">
        <f t="shared" si="18"/>
        <v>#DIV/0!</v>
      </c>
      <c r="M80" s="62" t="e">
        <f t="shared" si="18"/>
        <v>#DIV/0!</v>
      </c>
      <c r="N80" s="62" t="e">
        <f t="shared" si="18"/>
        <v>#DIV/0!</v>
      </c>
      <c r="O80" s="62" t="e">
        <f t="shared" si="18"/>
        <v>#DIV/0!</v>
      </c>
      <c r="P80" s="62" t="e">
        <f t="shared" si="18"/>
        <v>#DIV/0!</v>
      </c>
      <c r="Q80" s="62" t="e">
        <f t="shared" si="18"/>
        <v>#DIV/0!</v>
      </c>
      <c r="R80" s="62" t="e">
        <f t="shared" si="18"/>
        <v>#DIV/0!</v>
      </c>
      <c r="S80" s="62" t="e">
        <f t="shared" si="18"/>
        <v>#DIV/0!</v>
      </c>
      <c r="T80" s="62" t="e">
        <f t="shared" si="18"/>
        <v>#DIV/0!</v>
      </c>
      <c r="U80" s="62" t="e">
        <f t="shared" si="18"/>
        <v>#DIV/0!</v>
      </c>
      <c r="V80" s="62" t="e">
        <f t="shared" si="18"/>
        <v>#DIV/0!</v>
      </c>
      <c r="W80" s="175" t="e">
        <f>(W72*B72+W73*B73+W74*B74+W75*B75+W77*B77)/(W76+W77)</f>
        <v>#DIV/0!</v>
      </c>
    </row>
    <row r="81" spans="1:23" ht="13.5" thickTop="1">
      <c r="A81" s="40"/>
      <c r="B81" s="40"/>
      <c r="C81" s="29"/>
      <c r="D81" s="29"/>
      <c r="E81" s="29"/>
      <c r="F81" s="29"/>
      <c r="G81" s="29"/>
      <c r="H81" s="29"/>
      <c r="I81" s="29"/>
      <c r="J81" s="29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171"/>
    </row>
    <row r="82" spans="1:23">
      <c r="A82" s="40"/>
      <c r="B82" s="40"/>
      <c r="C82" s="29"/>
      <c r="D82" s="29"/>
      <c r="E82" s="29"/>
      <c r="F82" s="29"/>
      <c r="G82" s="29"/>
      <c r="H82" s="29"/>
      <c r="I82" s="29"/>
      <c r="J82" s="29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:23">
      <c r="A83" s="40" t="s">
        <v>85</v>
      </c>
      <c r="B83" s="40"/>
      <c r="C83" s="29"/>
      <c r="D83" s="29"/>
      <c r="E83" s="29"/>
      <c r="F83" s="29"/>
      <c r="G83" s="29"/>
      <c r="H83" s="29"/>
      <c r="I83" s="29"/>
      <c r="J83" s="29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:23" ht="13.5" thickBot="1">
      <c r="A84" s="3"/>
      <c r="B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27.75" customHeight="1" thickBot="1">
      <c r="A85" s="318" t="s">
        <v>81</v>
      </c>
      <c r="B85" s="298"/>
      <c r="C85" s="296" t="s">
        <v>84</v>
      </c>
      <c r="D85" s="297"/>
      <c r="E85" s="298"/>
      <c r="F85" s="299" t="s">
        <v>83</v>
      </c>
      <c r="G85" s="297"/>
      <c r="H85" s="298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6.5" customHeight="1">
      <c r="A86" s="300" t="s">
        <v>82</v>
      </c>
      <c r="B86" s="301"/>
      <c r="C86" s="302" t="s">
        <v>56</v>
      </c>
      <c r="D86" s="303"/>
      <c r="E86" s="301"/>
      <c r="F86" s="302">
        <f>F17+F40+F63</f>
        <v>0</v>
      </c>
      <c r="G86" s="303"/>
      <c r="H86" s="30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6.5" customHeight="1">
      <c r="A87" s="290"/>
      <c r="B87" s="292"/>
      <c r="C87" s="304" t="s">
        <v>57</v>
      </c>
      <c r="D87" s="291"/>
      <c r="E87" s="292"/>
      <c r="F87" s="302">
        <f t="shared" ref="F87" si="19">F18+F41+F64</f>
        <v>0</v>
      </c>
      <c r="G87" s="303"/>
      <c r="H87" s="30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6.5" customHeight="1" thickBot="1">
      <c r="A88" s="293"/>
      <c r="B88" s="295"/>
      <c r="C88" s="305" t="s">
        <v>58</v>
      </c>
      <c r="D88" s="294"/>
      <c r="E88" s="295"/>
      <c r="F88" s="302">
        <f>F19+F42+F65</f>
        <v>0</v>
      </c>
      <c r="G88" s="303"/>
      <c r="H88" s="30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00" t="s">
        <v>80</v>
      </c>
      <c r="B89" s="301"/>
      <c r="C89" s="302" t="s">
        <v>56</v>
      </c>
      <c r="D89" s="303"/>
      <c r="E89" s="314"/>
      <c r="F89" s="315">
        <f>F20+F43+F66</f>
        <v>0</v>
      </c>
      <c r="G89" s="316"/>
      <c r="H89" s="317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4.25" customHeight="1">
      <c r="A90" s="290"/>
      <c r="B90" s="292"/>
      <c r="C90" s="304" t="s">
        <v>57</v>
      </c>
      <c r="D90" s="291"/>
      <c r="E90" s="306"/>
      <c r="F90" s="307">
        <f>F21+F44+F67</f>
        <v>0</v>
      </c>
      <c r="G90" s="308"/>
      <c r="H90" s="30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6.5" customHeight="1" thickBot="1">
      <c r="A91" s="293"/>
      <c r="B91" s="295"/>
      <c r="C91" s="305" t="s">
        <v>58</v>
      </c>
      <c r="D91" s="294"/>
      <c r="E91" s="310"/>
      <c r="F91" s="311">
        <f>F22+F45+F68</f>
        <v>0</v>
      </c>
      <c r="G91" s="312"/>
      <c r="H91" s="31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</sheetData>
  <sheetProtection password="C7B8" sheet="1" objects="1" scenarios="1"/>
  <mergeCells count="92">
    <mergeCell ref="A1:B1"/>
    <mergeCell ref="A24:B24"/>
    <mergeCell ref="A47:B47"/>
    <mergeCell ref="A70:B70"/>
    <mergeCell ref="A20:B22"/>
    <mergeCell ref="A25:B25"/>
    <mergeCell ref="A30:B30"/>
    <mergeCell ref="A33:B33"/>
    <mergeCell ref="A34:B34"/>
    <mergeCell ref="A39:B39"/>
    <mergeCell ref="A43:B45"/>
    <mergeCell ref="C22:E22"/>
    <mergeCell ref="F22:H22"/>
    <mergeCell ref="F18:H18"/>
    <mergeCell ref="F19:H19"/>
    <mergeCell ref="F20:H20"/>
    <mergeCell ref="F21:H21"/>
    <mergeCell ref="C18:E18"/>
    <mergeCell ref="C19:E19"/>
    <mergeCell ref="C20:E20"/>
    <mergeCell ref="C21:E21"/>
    <mergeCell ref="C16:E16"/>
    <mergeCell ref="F16:H16"/>
    <mergeCell ref="F17:H17"/>
    <mergeCell ref="A17:B19"/>
    <mergeCell ref="A2:B2"/>
    <mergeCell ref="A7:B7"/>
    <mergeCell ref="A11:B11"/>
    <mergeCell ref="A10:B10"/>
    <mergeCell ref="A16:B16"/>
    <mergeCell ref="C17:E17"/>
    <mergeCell ref="C39:E39"/>
    <mergeCell ref="F39:H39"/>
    <mergeCell ref="A40:B42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F65:H65"/>
    <mergeCell ref="A48:B48"/>
    <mergeCell ref="A53:B53"/>
    <mergeCell ref="A56:B56"/>
    <mergeCell ref="A57:B57"/>
    <mergeCell ref="A62:B62"/>
    <mergeCell ref="A76:B76"/>
    <mergeCell ref="A79:B79"/>
    <mergeCell ref="A80:B80"/>
    <mergeCell ref="A66:B68"/>
    <mergeCell ref="C66:E66"/>
    <mergeCell ref="C67:E67"/>
    <mergeCell ref="C68:E68"/>
    <mergeCell ref="C85:E85"/>
    <mergeCell ref="F85:H85"/>
    <mergeCell ref="C86:E86"/>
    <mergeCell ref="F86:H86"/>
    <mergeCell ref="A85:B85"/>
    <mergeCell ref="A86:B88"/>
    <mergeCell ref="C87:E87"/>
    <mergeCell ref="F87:H87"/>
    <mergeCell ref="C88:E88"/>
    <mergeCell ref="F88:H88"/>
    <mergeCell ref="A89:B91"/>
    <mergeCell ref="C90:E90"/>
    <mergeCell ref="F90:H90"/>
    <mergeCell ref="C91:E91"/>
    <mergeCell ref="F91:H91"/>
    <mergeCell ref="C89:E89"/>
    <mergeCell ref="F89:H89"/>
    <mergeCell ref="U1:W1"/>
    <mergeCell ref="U24:W24"/>
    <mergeCell ref="U47:W47"/>
    <mergeCell ref="U70:W70"/>
    <mergeCell ref="A71:B71"/>
    <mergeCell ref="F66:H66"/>
    <mergeCell ref="F67:H67"/>
    <mergeCell ref="F68:H68"/>
    <mergeCell ref="C62:E62"/>
    <mergeCell ref="F62:H62"/>
    <mergeCell ref="A63:B65"/>
    <mergeCell ref="C63:E63"/>
    <mergeCell ref="F63:H63"/>
    <mergeCell ref="C64:E64"/>
    <mergeCell ref="F64:H64"/>
    <mergeCell ref="C65:E65"/>
  </mergeCells>
  <phoneticPr fontId="1" type="noConversion"/>
  <pageMargins left="0.75" right="0.75" top="1" bottom="1" header="0.5" footer="0.5"/>
  <pageSetup paperSize="9" scale="98" orientation="landscape" r:id="rId1"/>
  <headerFooter alignWithMargins="0"/>
  <ignoredErrors>
    <ignoredError sqref="R7 C7:P7" formula="1"/>
    <ignoredError sqref="R11 C11:P1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V39"/>
  <sheetViews>
    <sheetView workbookViewId="0">
      <selection activeCell="F4" sqref="F4"/>
    </sheetView>
  </sheetViews>
  <sheetFormatPr defaultRowHeight="12.75"/>
  <cols>
    <col min="1" max="1" width="2" style="29" customWidth="1" collapsed="1"/>
    <col min="2" max="22" width="6" style="29" customWidth="1" collapsed="1"/>
    <col min="23" max="16384" width="9.140625" style="29" collapsed="1"/>
  </cols>
  <sheetData>
    <row r="2" spans="1:22">
      <c r="B2" s="332" t="s">
        <v>78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</row>
    <row r="3" spans="1:22" ht="13.5" thickBot="1"/>
    <row r="4" spans="1:22" ht="13.5" thickBot="1">
      <c r="A4" s="334" t="s">
        <v>77</v>
      </c>
      <c r="B4" s="335"/>
      <c r="C4" s="335"/>
      <c r="D4" s="335"/>
      <c r="E4" s="336"/>
      <c r="F4" s="242" t="s">
        <v>103</v>
      </c>
      <c r="G4" s="162"/>
      <c r="H4" s="337" t="s">
        <v>105</v>
      </c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</row>
    <row r="5" spans="1:22">
      <c r="A5" s="239"/>
      <c r="B5" s="239"/>
      <c r="C5" s="239"/>
      <c r="D5" s="239"/>
      <c r="E5" s="239"/>
      <c r="F5" s="241"/>
      <c r="G5" s="162"/>
      <c r="H5" s="240" t="s">
        <v>107</v>
      </c>
      <c r="I5" s="327" t="s">
        <v>112</v>
      </c>
      <c r="J5" s="328"/>
      <c r="K5" s="328"/>
      <c r="L5" s="329"/>
      <c r="M5" s="330" t="s">
        <v>113</v>
      </c>
      <c r="N5" s="331"/>
      <c r="O5" s="331"/>
      <c r="P5" s="331"/>
      <c r="Q5" s="331"/>
      <c r="R5" s="330" t="s">
        <v>114</v>
      </c>
      <c r="S5" s="331"/>
      <c r="T5" s="331"/>
      <c r="U5" s="331"/>
      <c r="V5" s="331"/>
    </row>
    <row r="6" spans="1:22">
      <c r="A6" s="239"/>
      <c r="B6" s="239"/>
      <c r="C6" s="239"/>
      <c r="D6" s="239"/>
      <c r="E6" s="239"/>
      <c r="F6" s="241"/>
      <c r="G6" s="162"/>
      <c r="H6" s="240" t="s">
        <v>108</v>
      </c>
      <c r="I6" s="327" t="s">
        <v>112</v>
      </c>
      <c r="J6" s="328"/>
      <c r="K6" s="328"/>
      <c r="L6" s="329"/>
      <c r="M6" s="330" t="s">
        <v>113</v>
      </c>
      <c r="N6" s="331"/>
      <c r="O6" s="331"/>
      <c r="P6" s="331"/>
      <c r="Q6" s="331"/>
      <c r="R6" s="330" t="s">
        <v>114</v>
      </c>
      <c r="S6" s="331"/>
      <c r="T6" s="331"/>
      <c r="U6" s="331"/>
      <c r="V6" s="331"/>
    </row>
    <row r="7" spans="1:22">
      <c r="H7" s="240" t="s">
        <v>109</v>
      </c>
      <c r="I7" s="327" t="s">
        <v>112</v>
      </c>
      <c r="J7" s="328"/>
      <c r="K7" s="328"/>
      <c r="L7" s="329"/>
      <c r="M7" s="330" t="s">
        <v>113</v>
      </c>
      <c r="N7" s="331"/>
      <c r="O7" s="331"/>
      <c r="P7" s="331"/>
      <c r="Q7" s="331"/>
      <c r="R7" s="330" t="s">
        <v>114</v>
      </c>
      <c r="S7" s="331"/>
      <c r="T7" s="331"/>
      <c r="U7" s="331"/>
      <c r="V7" s="331"/>
    </row>
    <row r="8" spans="1:22"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</row>
    <row r="9" spans="1:22"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</row>
    <row r="10" spans="1:22" ht="26.25" customHeight="1" thickBot="1">
      <c r="B10" s="349" t="str">
        <f>'Оцене ученика'!A1</f>
        <v>IV разред</v>
      </c>
      <c r="C10" s="349"/>
      <c r="D10" s="34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366" t="s">
        <v>88</v>
      </c>
      <c r="U10" s="367"/>
      <c r="V10" s="367"/>
    </row>
    <row r="11" spans="1:22" ht="16.5" customHeight="1">
      <c r="A11" s="161"/>
      <c r="B11" s="339" t="s">
        <v>61</v>
      </c>
      <c r="C11" s="340"/>
      <c r="D11" s="341"/>
      <c r="E11" s="342" t="s">
        <v>62</v>
      </c>
      <c r="F11" s="343"/>
      <c r="G11" s="343"/>
      <c r="H11" s="343"/>
      <c r="I11" s="343"/>
      <c r="J11" s="343"/>
      <c r="K11" s="343"/>
      <c r="L11" s="344"/>
      <c r="M11" s="137"/>
      <c r="N11" s="138"/>
      <c r="O11" s="345" t="s">
        <v>63</v>
      </c>
      <c r="P11" s="345"/>
      <c r="Q11" s="345"/>
      <c r="R11" s="345"/>
      <c r="S11" s="345"/>
      <c r="T11" s="345"/>
      <c r="U11" s="345"/>
      <c r="V11" s="346"/>
    </row>
    <row r="12" spans="1:22" ht="38.25" customHeight="1">
      <c r="A12" s="161"/>
      <c r="B12" s="350" t="s">
        <v>64</v>
      </c>
      <c r="C12" s="352" t="s">
        <v>65</v>
      </c>
      <c r="D12" s="354" t="s">
        <v>66</v>
      </c>
      <c r="E12" s="356" t="s">
        <v>67</v>
      </c>
      <c r="F12" s="357"/>
      <c r="G12" s="358" t="s">
        <v>68</v>
      </c>
      <c r="H12" s="357"/>
      <c r="I12" s="358" t="s">
        <v>69</v>
      </c>
      <c r="J12" s="357"/>
      <c r="K12" s="359" t="s">
        <v>70</v>
      </c>
      <c r="L12" s="360"/>
      <c r="M12" s="361" t="s">
        <v>71</v>
      </c>
      <c r="N12" s="362"/>
      <c r="O12" s="363" t="s">
        <v>72</v>
      </c>
      <c r="P12" s="364"/>
      <c r="Q12" s="365" t="s">
        <v>73</v>
      </c>
      <c r="R12" s="363"/>
      <c r="S12" s="365" t="s">
        <v>74</v>
      </c>
      <c r="T12" s="363"/>
      <c r="U12" s="347" t="s">
        <v>70</v>
      </c>
      <c r="V12" s="348"/>
    </row>
    <row r="13" spans="1:22" ht="79.5" customHeight="1" thickBot="1">
      <c r="A13" s="161"/>
      <c r="B13" s="351"/>
      <c r="C13" s="353"/>
      <c r="D13" s="355"/>
      <c r="E13" s="139" t="s">
        <v>75</v>
      </c>
      <c r="F13" s="140" t="s">
        <v>76</v>
      </c>
      <c r="G13" s="140" t="s">
        <v>75</v>
      </c>
      <c r="H13" s="140" t="s">
        <v>76</v>
      </c>
      <c r="I13" s="140" t="s">
        <v>75</v>
      </c>
      <c r="J13" s="140" t="s">
        <v>76</v>
      </c>
      <c r="K13" s="140" t="s">
        <v>75</v>
      </c>
      <c r="L13" s="141" t="s">
        <v>76</v>
      </c>
      <c r="M13" s="142" t="s">
        <v>75</v>
      </c>
      <c r="N13" s="143" t="s">
        <v>76</v>
      </c>
      <c r="O13" s="144" t="s">
        <v>75</v>
      </c>
      <c r="P13" s="145" t="s">
        <v>76</v>
      </c>
      <c r="Q13" s="145" t="s">
        <v>75</v>
      </c>
      <c r="R13" s="145" t="s">
        <v>76</v>
      </c>
      <c r="S13" s="145" t="s">
        <v>75</v>
      </c>
      <c r="T13" s="145" t="s">
        <v>76</v>
      </c>
      <c r="U13" s="145" t="s">
        <v>75</v>
      </c>
      <c r="V13" s="146" t="s">
        <v>76</v>
      </c>
    </row>
    <row r="14" spans="1:22" ht="25.5" customHeight="1" thickBot="1">
      <c r="A14" s="161"/>
      <c r="B14" s="147">
        <f>'Успех одељења'!C4</f>
        <v>0</v>
      </c>
      <c r="C14" s="148">
        <f>B14-D14</f>
        <v>0</v>
      </c>
      <c r="D14" s="148">
        <f>COUNTIF('Оцене ученика'!AE3:AE32,"&gt;0")</f>
        <v>0</v>
      </c>
      <c r="E14" s="149">
        <f>COUNTIF('Оцене ученика'!AC3:AC32,"&lt;26")</f>
        <v>0</v>
      </c>
      <c r="F14" s="150">
        <f>SUMIF('Оцене ученика'!AC3:AC32,"&lt;26")</f>
        <v>0</v>
      </c>
      <c r="G14" s="150">
        <f>COUNTIF('Оцене ученика'!AC3:AC32,F4)-E14</f>
        <v>0</v>
      </c>
      <c r="H14" s="150">
        <f>SUMIF('Оцене ученика'!AC3:AC32,F4)-F14</f>
        <v>0</v>
      </c>
      <c r="I14" s="150">
        <f>COUNTIF('Оцене ученика'!AC3:AC32,"&gt;0")-E14-G14</f>
        <v>0</v>
      </c>
      <c r="J14" s="150">
        <f>SUMIF('Оцене ученика'!AC3:AC32,"&gt;0")-F14-H14</f>
        <v>0</v>
      </c>
      <c r="K14" s="150">
        <f>E14+G14+I14</f>
        <v>0</v>
      </c>
      <c r="L14" s="151">
        <f>F14+H14+J14</f>
        <v>0</v>
      </c>
      <c r="M14" s="152">
        <f>COUNTIF('Оцене ученика'!AD3:AD32,"&lt;8")</f>
        <v>0</v>
      </c>
      <c r="N14" s="153">
        <f>SUMIF('Оцене ученика'!AD3:AD32,"&lt;8")</f>
        <v>0</v>
      </c>
      <c r="O14" s="154">
        <f>COUNTIF('Оцене ученика'!AD3:AD32,"&lt;18")-M14</f>
        <v>0</v>
      </c>
      <c r="P14" s="155">
        <f>SUMIF('Оцене ученика'!AD3:AD32,"&lt;18")-N14</f>
        <v>0</v>
      </c>
      <c r="Q14" s="155">
        <f>COUNTIF('Оцене ученика'!AD3:AD32,"&lt;25")-M14-O14</f>
        <v>0</v>
      </c>
      <c r="R14" s="155">
        <f>SUMIF('Оцене ученика'!AD3:AD32,"&lt;25")-N14-P14</f>
        <v>0</v>
      </c>
      <c r="S14" s="155">
        <f>COUNTIF('Оцене ученика'!AD3:AD32,"&gt;24")</f>
        <v>0</v>
      </c>
      <c r="T14" s="156">
        <f>SUMIF('Оцене ученика'!AD3:AD32,"&gt;24")</f>
        <v>0</v>
      </c>
      <c r="U14" s="157">
        <f>M14+O14+Q14+S14</f>
        <v>0</v>
      </c>
      <c r="V14" s="158">
        <f>N14+P14+R14+T14</f>
        <v>0</v>
      </c>
    </row>
    <row r="15" spans="1:22"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</row>
    <row r="16" spans="1:22"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</row>
    <row r="17" spans="2:22">
      <c r="H17" s="195"/>
      <c r="I17" s="195"/>
      <c r="J17" s="195"/>
      <c r="K17" s="195"/>
    </row>
    <row r="18" spans="2:22" ht="27" customHeight="1" thickBot="1">
      <c r="B18" s="349" t="str">
        <f>'Оцене ученика'!A35</f>
        <v>IV разред</v>
      </c>
      <c r="C18" s="349"/>
      <c r="D18" s="349"/>
      <c r="T18" s="366" t="s">
        <v>89</v>
      </c>
      <c r="U18" s="367"/>
      <c r="V18" s="367"/>
    </row>
    <row r="19" spans="2:22" ht="15.75" customHeight="1">
      <c r="B19" s="339" t="s">
        <v>61</v>
      </c>
      <c r="C19" s="340"/>
      <c r="D19" s="341"/>
      <c r="E19" s="342" t="s">
        <v>62</v>
      </c>
      <c r="F19" s="343"/>
      <c r="G19" s="343"/>
      <c r="H19" s="343"/>
      <c r="I19" s="343"/>
      <c r="J19" s="343"/>
      <c r="K19" s="343"/>
      <c r="L19" s="344"/>
      <c r="M19" s="187"/>
      <c r="N19" s="183"/>
      <c r="O19" s="345" t="s">
        <v>63</v>
      </c>
      <c r="P19" s="345"/>
      <c r="Q19" s="345"/>
      <c r="R19" s="345"/>
      <c r="S19" s="345"/>
      <c r="T19" s="345"/>
      <c r="U19" s="345"/>
      <c r="V19" s="346"/>
    </row>
    <row r="20" spans="2:22" ht="37.5" customHeight="1">
      <c r="B20" s="350" t="s">
        <v>64</v>
      </c>
      <c r="C20" s="352" t="s">
        <v>65</v>
      </c>
      <c r="D20" s="354" t="s">
        <v>66</v>
      </c>
      <c r="E20" s="356" t="s">
        <v>67</v>
      </c>
      <c r="F20" s="357"/>
      <c r="G20" s="358" t="s">
        <v>68</v>
      </c>
      <c r="H20" s="357"/>
      <c r="I20" s="358" t="s">
        <v>69</v>
      </c>
      <c r="J20" s="357"/>
      <c r="K20" s="359" t="s">
        <v>70</v>
      </c>
      <c r="L20" s="360"/>
      <c r="M20" s="361" t="s">
        <v>71</v>
      </c>
      <c r="N20" s="362"/>
      <c r="O20" s="363" t="s">
        <v>72</v>
      </c>
      <c r="P20" s="364"/>
      <c r="Q20" s="365" t="s">
        <v>73</v>
      </c>
      <c r="R20" s="363"/>
      <c r="S20" s="365" t="s">
        <v>74</v>
      </c>
      <c r="T20" s="363"/>
      <c r="U20" s="347" t="s">
        <v>70</v>
      </c>
      <c r="V20" s="348"/>
    </row>
    <row r="21" spans="2:22" ht="80.25" customHeight="1" thickBot="1">
      <c r="B21" s="351"/>
      <c r="C21" s="353"/>
      <c r="D21" s="355"/>
      <c r="E21" s="139" t="s">
        <v>75</v>
      </c>
      <c r="F21" s="140" t="s">
        <v>76</v>
      </c>
      <c r="G21" s="140" t="s">
        <v>75</v>
      </c>
      <c r="H21" s="140" t="s">
        <v>76</v>
      </c>
      <c r="I21" s="140" t="s">
        <v>75</v>
      </c>
      <c r="J21" s="140" t="s">
        <v>76</v>
      </c>
      <c r="K21" s="140" t="s">
        <v>75</v>
      </c>
      <c r="L21" s="141" t="s">
        <v>76</v>
      </c>
      <c r="M21" s="142" t="s">
        <v>75</v>
      </c>
      <c r="N21" s="143" t="s">
        <v>76</v>
      </c>
      <c r="O21" s="144" t="s">
        <v>75</v>
      </c>
      <c r="P21" s="145" t="s">
        <v>76</v>
      </c>
      <c r="Q21" s="145" t="s">
        <v>75</v>
      </c>
      <c r="R21" s="145" t="s">
        <v>76</v>
      </c>
      <c r="S21" s="145" t="s">
        <v>75</v>
      </c>
      <c r="T21" s="145" t="s">
        <v>76</v>
      </c>
      <c r="U21" s="145" t="s">
        <v>75</v>
      </c>
      <c r="V21" s="146" t="s">
        <v>76</v>
      </c>
    </row>
    <row r="22" spans="2:22" ht="25.5" customHeight="1" thickBot="1">
      <c r="B22" s="186">
        <f>'Успех одељења'!C30</f>
        <v>0</v>
      </c>
      <c r="C22" s="148">
        <f>B22-D22</f>
        <v>0</v>
      </c>
      <c r="D22" s="148">
        <f>COUNTIF('Оцене ученика'!AE37:AE66,"&gt;0")</f>
        <v>0</v>
      </c>
      <c r="E22" s="149">
        <f>COUNTIF('Оцене ученика'!AC37:AC66,"&lt;26")</f>
        <v>0</v>
      </c>
      <c r="F22" s="150">
        <f>SUMIF('Оцене ученика'!AC37:AC66,"&lt;26")</f>
        <v>0</v>
      </c>
      <c r="G22" s="150">
        <f>COUNTIF('Оцене ученика'!AC37:AC66,F4)-E22</f>
        <v>0</v>
      </c>
      <c r="H22" s="150">
        <f>SUMIF('Оцене ученика'!AC37:AC66,F4)-F22</f>
        <v>0</v>
      </c>
      <c r="I22" s="150">
        <f>COUNTIF('Оцене ученика'!AC37:AC66,"&gt;0")-E22-G22</f>
        <v>0</v>
      </c>
      <c r="J22" s="150">
        <f>SUMIF('Оцене ученика'!AC37:AC66,"&gt;0")-F22-H22</f>
        <v>0</v>
      </c>
      <c r="K22" s="150">
        <f>E22+G22+I22</f>
        <v>0</v>
      </c>
      <c r="L22" s="151">
        <f>F22+H22+J22</f>
        <v>0</v>
      </c>
      <c r="M22" s="152">
        <f>COUNTIF('Оцене ученика'!AD37:AD66,"&lt;8")</f>
        <v>0</v>
      </c>
      <c r="N22" s="153">
        <f>SUMIF('Оцене ученика'!AD37:AD66,"&lt;8")</f>
        <v>0</v>
      </c>
      <c r="O22" s="154">
        <f>COUNTIF('Оцене ученика'!AD37:AD66,"&lt;18")-M22</f>
        <v>0</v>
      </c>
      <c r="P22" s="155">
        <f>SUMIF('Оцене ученика'!AD37:AD66,"&lt;18")-N22</f>
        <v>0</v>
      </c>
      <c r="Q22" s="155">
        <f>COUNTIF('Оцене ученика'!AD37:AD66,"&lt;25")-M22-O22</f>
        <v>0</v>
      </c>
      <c r="R22" s="155">
        <f>SUMIF('Оцене ученика'!AD37:AD66,"&lt;25")-N22-P22</f>
        <v>0</v>
      </c>
      <c r="S22" s="155">
        <f>COUNTIF('Оцене ученика'!AD37:AD66,"&gt;24")</f>
        <v>0</v>
      </c>
      <c r="T22" s="156">
        <f>SUMIF('Оцене ученика'!AD37:AD66,"&gt;24")</f>
        <v>0</v>
      </c>
      <c r="U22" s="157">
        <f>M22+O22+Q22+S22</f>
        <v>0</v>
      </c>
      <c r="V22" s="158">
        <f>N22+P22+R22+T22</f>
        <v>0</v>
      </c>
    </row>
    <row r="26" spans="2:22" ht="27" customHeight="1" thickBot="1">
      <c r="B26" s="349" t="str">
        <f>'Оцене ученика'!A69</f>
        <v>IV разред</v>
      </c>
      <c r="C26" s="349"/>
      <c r="D26" s="349"/>
      <c r="T26" s="366" t="s">
        <v>90</v>
      </c>
      <c r="U26" s="367"/>
      <c r="V26" s="367"/>
    </row>
    <row r="27" spans="2:22" ht="16.5" customHeight="1">
      <c r="B27" s="339" t="s">
        <v>61</v>
      </c>
      <c r="C27" s="340"/>
      <c r="D27" s="341"/>
      <c r="E27" s="342" t="s">
        <v>62</v>
      </c>
      <c r="F27" s="343"/>
      <c r="G27" s="343"/>
      <c r="H27" s="343"/>
      <c r="I27" s="343"/>
      <c r="J27" s="343"/>
      <c r="K27" s="343"/>
      <c r="L27" s="344"/>
      <c r="M27" s="187"/>
      <c r="N27" s="183"/>
      <c r="O27" s="345" t="s">
        <v>63</v>
      </c>
      <c r="P27" s="345"/>
      <c r="Q27" s="345"/>
      <c r="R27" s="345"/>
      <c r="S27" s="345"/>
      <c r="T27" s="345"/>
      <c r="U27" s="345"/>
      <c r="V27" s="346"/>
    </row>
    <row r="28" spans="2:22" ht="37.5" customHeight="1">
      <c r="B28" s="350" t="s">
        <v>64</v>
      </c>
      <c r="C28" s="352" t="s">
        <v>65</v>
      </c>
      <c r="D28" s="354" t="s">
        <v>66</v>
      </c>
      <c r="E28" s="356" t="s">
        <v>67</v>
      </c>
      <c r="F28" s="357"/>
      <c r="G28" s="358" t="s">
        <v>68</v>
      </c>
      <c r="H28" s="357"/>
      <c r="I28" s="358" t="s">
        <v>69</v>
      </c>
      <c r="J28" s="357"/>
      <c r="K28" s="359" t="s">
        <v>70</v>
      </c>
      <c r="L28" s="360"/>
      <c r="M28" s="361" t="s">
        <v>71</v>
      </c>
      <c r="N28" s="362"/>
      <c r="O28" s="363" t="s">
        <v>72</v>
      </c>
      <c r="P28" s="364"/>
      <c r="Q28" s="365" t="s">
        <v>73</v>
      </c>
      <c r="R28" s="363"/>
      <c r="S28" s="365" t="s">
        <v>74</v>
      </c>
      <c r="T28" s="363"/>
      <c r="U28" s="347" t="s">
        <v>70</v>
      </c>
      <c r="V28" s="348"/>
    </row>
    <row r="29" spans="2:22" ht="81" customHeight="1" thickBot="1">
      <c r="B29" s="351"/>
      <c r="C29" s="353"/>
      <c r="D29" s="355"/>
      <c r="E29" s="139" t="s">
        <v>75</v>
      </c>
      <c r="F29" s="140" t="s">
        <v>76</v>
      </c>
      <c r="G29" s="140" t="s">
        <v>75</v>
      </c>
      <c r="H29" s="140" t="s">
        <v>76</v>
      </c>
      <c r="I29" s="140" t="s">
        <v>75</v>
      </c>
      <c r="J29" s="140" t="s">
        <v>76</v>
      </c>
      <c r="K29" s="140" t="s">
        <v>75</v>
      </c>
      <c r="L29" s="141" t="s">
        <v>76</v>
      </c>
      <c r="M29" s="142" t="s">
        <v>75</v>
      </c>
      <c r="N29" s="143" t="s">
        <v>76</v>
      </c>
      <c r="O29" s="144" t="s">
        <v>75</v>
      </c>
      <c r="P29" s="145" t="s">
        <v>76</v>
      </c>
      <c r="Q29" s="145" t="s">
        <v>75</v>
      </c>
      <c r="R29" s="145" t="s">
        <v>76</v>
      </c>
      <c r="S29" s="145" t="s">
        <v>75</v>
      </c>
      <c r="T29" s="145" t="s">
        <v>76</v>
      </c>
      <c r="U29" s="145" t="s">
        <v>75</v>
      </c>
      <c r="V29" s="146" t="s">
        <v>76</v>
      </c>
    </row>
    <row r="30" spans="2:22" ht="26.25" customHeight="1" thickBot="1">
      <c r="B30" s="186">
        <f>'Успех одељења'!C56</f>
        <v>0</v>
      </c>
      <c r="C30" s="148">
        <f>B30-D30</f>
        <v>0</v>
      </c>
      <c r="D30" s="148">
        <f>COUNTIF('Оцене ученика'!AE71:AE100,"&gt;0")</f>
        <v>0</v>
      </c>
      <c r="E30" s="149">
        <f>COUNTIF('Оцене ученика'!AC71:AC100,"&lt;26")</f>
        <v>0</v>
      </c>
      <c r="F30" s="150">
        <f>SUMIF('Оцене ученика'!AC71:AC100,"&lt;26")</f>
        <v>0</v>
      </c>
      <c r="G30" s="150">
        <f>COUNTIF('Оцене ученика'!AC71:AC100,F4)-E30</f>
        <v>0</v>
      </c>
      <c r="H30" s="150">
        <f>SUMIF('Оцене ученика'!AC71:AC100,F4)-F30</f>
        <v>0</v>
      </c>
      <c r="I30" s="150">
        <f>COUNTIF('Оцене ученика'!AC71:AC100,"&gt;0")-E30-G30</f>
        <v>0</v>
      </c>
      <c r="J30" s="150">
        <f>SUMIF('Оцене ученика'!AC71:AC100,"&gt;0")-F30-H30</f>
        <v>0</v>
      </c>
      <c r="K30" s="150">
        <f>E30+G30+I30</f>
        <v>0</v>
      </c>
      <c r="L30" s="151">
        <f>F30+H30+J30</f>
        <v>0</v>
      </c>
      <c r="M30" s="152">
        <f>COUNTIF('Оцене ученика'!AD71:AD100,"&lt;8")</f>
        <v>0</v>
      </c>
      <c r="N30" s="153">
        <f>SUMIF('Оцене ученика'!AD71:AD100,"&lt;8")</f>
        <v>0</v>
      </c>
      <c r="O30" s="154">
        <f>COUNTIF('Оцене ученика'!AD71:AD100,"&lt;18")-M30</f>
        <v>0</v>
      </c>
      <c r="P30" s="155">
        <f>SUMIF('Оцене ученика'!AD71:AD100,"&lt;18")-N30</f>
        <v>0</v>
      </c>
      <c r="Q30" s="155">
        <f>COUNTIF('Оцене ученика'!AD71:AD100,"&lt;25")-M30-O30</f>
        <v>0</v>
      </c>
      <c r="R30" s="155">
        <f>SUMIF('Оцене ученика'!AD71:AD100,"&lt;25")-N30-P30</f>
        <v>0</v>
      </c>
      <c r="S30" s="155">
        <f>COUNTIF('Оцене ученика'!AD71:AD100,"&gt;24")</f>
        <v>0</v>
      </c>
      <c r="T30" s="156">
        <f>SUMIF('Оцене ученика'!AD71:AD100,"&gt;24")</f>
        <v>0</v>
      </c>
      <c r="U30" s="157">
        <f>M30+O30+Q30+S30</f>
        <v>0</v>
      </c>
      <c r="V30" s="158">
        <f>N30+P30+R30+T30</f>
        <v>0</v>
      </c>
    </row>
    <row r="33" spans="2:22" ht="28.5" customHeight="1" thickBot="1">
      <c r="B33" s="349" t="str">
        <f>'Оцене ученика'!A1</f>
        <v>IV разред</v>
      </c>
      <c r="C33" s="349"/>
      <c r="D33" s="349"/>
      <c r="V33" s="224" t="s">
        <v>87</v>
      </c>
    </row>
    <row r="34" spans="2:22" ht="27.75" customHeight="1" thickBot="1">
      <c r="B34" s="191">
        <f t="shared" ref="B34:V34" si="0">SUM(B14,B22,B30)</f>
        <v>0</v>
      </c>
      <c r="C34" s="191">
        <f t="shared" si="0"/>
        <v>0</v>
      </c>
      <c r="D34" s="191">
        <f t="shared" si="0"/>
        <v>0</v>
      </c>
      <c r="E34" s="190">
        <f t="shared" si="0"/>
        <v>0</v>
      </c>
      <c r="F34" s="190">
        <f t="shared" si="0"/>
        <v>0</v>
      </c>
      <c r="G34" s="190">
        <f t="shared" si="0"/>
        <v>0</v>
      </c>
      <c r="H34" s="190">
        <f t="shared" si="0"/>
        <v>0</v>
      </c>
      <c r="I34" s="190">
        <f t="shared" si="0"/>
        <v>0</v>
      </c>
      <c r="J34" s="190">
        <f t="shared" si="0"/>
        <v>0</v>
      </c>
      <c r="K34" s="190">
        <f t="shared" si="0"/>
        <v>0</v>
      </c>
      <c r="L34" s="190">
        <f t="shared" si="0"/>
        <v>0</v>
      </c>
      <c r="M34" s="192">
        <f t="shared" si="0"/>
        <v>0</v>
      </c>
      <c r="N34" s="192">
        <f t="shared" si="0"/>
        <v>0</v>
      </c>
      <c r="O34" s="194">
        <f t="shared" si="0"/>
        <v>0</v>
      </c>
      <c r="P34" s="194">
        <f t="shared" si="0"/>
        <v>0</v>
      </c>
      <c r="Q34" s="194">
        <f t="shared" si="0"/>
        <v>0</v>
      </c>
      <c r="R34" s="194">
        <f t="shared" si="0"/>
        <v>0</v>
      </c>
      <c r="S34" s="194">
        <f t="shared" si="0"/>
        <v>0</v>
      </c>
      <c r="T34" s="194">
        <f t="shared" si="0"/>
        <v>0</v>
      </c>
      <c r="U34" s="194">
        <f t="shared" si="0"/>
        <v>0</v>
      </c>
      <c r="V34" s="194">
        <f t="shared" si="0"/>
        <v>0</v>
      </c>
    </row>
    <row r="37" spans="2:22" hidden="1">
      <c r="B37" s="238" t="s">
        <v>110</v>
      </c>
    </row>
    <row r="38" spans="2:22" hidden="1">
      <c r="B38" s="238" t="s">
        <v>111</v>
      </c>
    </row>
    <row r="39" spans="2:22" hidden="1">
      <c r="B39" s="238" t="s">
        <v>103</v>
      </c>
    </row>
  </sheetData>
  <sheetProtection password="C7B8" sheet="1" objects="1" scenarios="1"/>
  <mergeCells count="65">
    <mergeCell ref="B33:D33"/>
    <mergeCell ref="B9:T9"/>
    <mergeCell ref="B11:D11"/>
    <mergeCell ref="E11:L11"/>
    <mergeCell ref="O11:V11"/>
    <mergeCell ref="U12:V12"/>
    <mergeCell ref="G12:H12"/>
    <mergeCell ref="I12:J12"/>
    <mergeCell ref="K12:L12"/>
    <mergeCell ref="M12:N12"/>
    <mergeCell ref="T10:V10"/>
    <mergeCell ref="B10:D10"/>
    <mergeCell ref="O12:P12"/>
    <mergeCell ref="Q12:R12"/>
    <mergeCell ref="S12:T12"/>
    <mergeCell ref="B12:B13"/>
    <mergeCell ref="C12:C13"/>
    <mergeCell ref="D12:D13"/>
    <mergeCell ref="E12:F12"/>
    <mergeCell ref="S28:T28"/>
    <mergeCell ref="K28:L28"/>
    <mergeCell ref="M28:N28"/>
    <mergeCell ref="O28:P28"/>
    <mergeCell ref="Q28:R28"/>
    <mergeCell ref="B28:B29"/>
    <mergeCell ref="C28:C29"/>
    <mergeCell ref="D28:D29"/>
    <mergeCell ref="E28:F28"/>
    <mergeCell ref="G28:H28"/>
    <mergeCell ref="T18:V18"/>
    <mergeCell ref="T26:V26"/>
    <mergeCell ref="U28:V28"/>
    <mergeCell ref="B19:D19"/>
    <mergeCell ref="E19:L19"/>
    <mergeCell ref="O19:V19"/>
    <mergeCell ref="B20:B21"/>
    <mergeCell ref="C20:C21"/>
    <mergeCell ref="D20:D21"/>
    <mergeCell ref="E20:F20"/>
    <mergeCell ref="G20:H20"/>
    <mergeCell ref="I20:J20"/>
    <mergeCell ref="K20:L20"/>
    <mergeCell ref="M20:N20"/>
    <mergeCell ref="O20:P20"/>
    <mergeCell ref="Q20:R20"/>
    <mergeCell ref="S20:T20"/>
    <mergeCell ref="I28:J28"/>
    <mergeCell ref="B27:D27"/>
    <mergeCell ref="E27:L27"/>
    <mergeCell ref="O27:V27"/>
    <mergeCell ref="U20:V20"/>
    <mergeCell ref="B18:D18"/>
    <mergeCell ref="B26:D26"/>
    <mergeCell ref="B2:U2"/>
    <mergeCell ref="A4:E4"/>
    <mergeCell ref="H4:V4"/>
    <mergeCell ref="I5:L5"/>
    <mergeCell ref="M5:Q5"/>
    <mergeCell ref="R5:V5"/>
    <mergeCell ref="I6:L6"/>
    <mergeCell ref="M6:Q6"/>
    <mergeCell ref="R6:V6"/>
    <mergeCell ref="I7:L7"/>
    <mergeCell ref="M7:Q7"/>
    <mergeCell ref="R7:V7"/>
  </mergeCells>
  <phoneticPr fontId="1" type="noConversion"/>
  <dataValidations count="1">
    <dataValidation type="list" allowBlank="1" showInputMessage="1" showErrorMessage="1" sqref="F4">
      <formula1>изостанци</formula1>
    </dataValidation>
  </dataValidations>
  <pageMargins left="0.16" right="0.16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Оцене ученика</vt:lpstr>
      <vt:lpstr>Успех одељења</vt:lpstr>
      <vt:lpstr>По предметима</vt:lpstr>
      <vt:lpstr>Изостанци</vt:lpstr>
      <vt:lpstr>'Оцене ученика'!Print_Area</vt:lpstr>
      <vt:lpstr>'Успех одељења'!Print_Area</vt:lpstr>
      <vt:lpstr>Енглески_језик</vt:lpstr>
      <vt:lpstr>изостанци</vt:lpstr>
      <vt:lpstr>Цртање__сликање__вајање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Slobo</cp:lastModifiedBy>
  <cp:lastPrinted>2015-01-13T19:34:27Z</cp:lastPrinted>
  <dcterms:created xsi:type="dcterms:W3CDTF">2006-01-07T12:28:18Z</dcterms:created>
  <dcterms:modified xsi:type="dcterms:W3CDTF">2018-01-29T16:26:19Z</dcterms:modified>
</cp:coreProperties>
</file>